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ВІДКРИТІ ДАНІ\"/>
    </mc:Choice>
  </mc:AlternateContent>
  <xr:revisionPtr revIDLastSave="0" documentId="13_ncr:1_{FD6EE5D9-B6FF-4425-807D-69534DA85AFC}" xr6:coauthVersionLast="47" xr6:coauthVersionMax="47" xr10:uidLastSave="{00000000-0000-0000-0000-000000000000}"/>
  <bookViews>
    <workbookView xWindow="-120" yWindow="-120" windowWidth="29040" windowHeight="15990" xr2:uid="{4C5CDFCA-2A33-415D-A2B6-59DD4C0C8EBF}"/>
  </bookViews>
  <sheets>
    <sheet name="Звіт " sheetId="1" r:id="rId1"/>
  </sheets>
  <definedNames>
    <definedName name="_xlnm.Print_Area" localSheetId="0">'Звіт '!$A$1:$F$74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0" i="1" l="1"/>
  <c r="F69" i="1"/>
  <c r="E68" i="1"/>
  <c r="D68" i="1"/>
  <c r="C68" i="1"/>
  <c r="F67" i="1"/>
  <c r="F66" i="1"/>
  <c r="F65" i="1"/>
  <c r="E64" i="1"/>
  <c r="D64" i="1"/>
  <c r="C64" i="1"/>
  <c r="E63" i="1"/>
  <c r="C63" i="1"/>
  <c r="F62" i="1"/>
  <c r="F61" i="1"/>
  <c r="F60" i="1"/>
  <c r="F59" i="1"/>
  <c r="F58" i="1"/>
  <c r="F57" i="1"/>
  <c r="E56" i="1"/>
  <c r="D56" i="1"/>
  <c r="C56" i="1"/>
  <c r="F51" i="1"/>
  <c r="F47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E28" i="1"/>
  <c r="E42" i="1" s="1"/>
  <c r="D28" i="1"/>
  <c r="D42" i="1" s="1"/>
  <c r="C28" i="1"/>
  <c r="C42" i="1" s="1"/>
  <c r="C44" i="1" s="1"/>
  <c r="F27" i="1"/>
  <c r="F26" i="1"/>
  <c r="F24" i="1"/>
  <c r="F23" i="1"/>
  <c r="F22" i="1"/>
  <c r="F21" i="1"/>
  <c r="F20" i="1"/>
  <c r="F19" i="1"/>
  <c r="F18" i="1"/>
  <c r="F17" i="1"/>
  <c r="F16" i="1"/>
  <c r="F15" i="1"/>
  <c r="F14" i="1"/>
  <c r="E13" i="1"/>
  <c r="F13" i="1" s="1"/>
  <c r="D13" i="1"/>
  <c r="D25" i="1" s="1"/>
  <c r="C13" i="1"/>
  <c r="D63" i="1" l="1"/>
  <c r="F68" i="1"/>
  <c r="F63" i="1"/>
  <c r="E25" i="1"/>
  <c r="E44" i="1" s="1"/>
  <c r="F56" i="1"/>
  <c r="F64" i="1"/>
  <c r="D44" i="1"/>
  <c r="F42" i="1"/>
  <c r="C46" i="1"/>
  <c r="C45" i="1"/>
  <c r="C48" i="1"/>
  <c r="F28" i="1"/>
  <c r="F25" i="1" l="1"/>
  <c r="E48" i="1"/>
  <c r="F44" i="1"/>
  <c r="E46" i="1"/>
  <c r="E45" i="1"/>
  <c r="C52" i="1"/>
  <c r="C50" i="1"/>
  <c r="C49" i="1"/>
  <c r="D48" i="1"/>
  <c r="D46" i="1"/>
  <c r="D45" i="1"/>
  <c r="F46" i="1" l="1"/>
  <c r="D52" i="1"/>
  <c r="D50" i="1"/>
  <c r="D49" i="1"/>
  <c r="F45" i="1"/>
  <c r="C54" i="1"/>
  <c r="C53" i="1"/>
  <c r="E52" i="1"/>
  <c r="F48" i="1"/>
  <c r="E50" i="1"/>
  <c r="F50" i="1" s="1"/>
  <c r="E49" i="1"/>
  <c r="D54" i="1" l="1"/>
  <c r="D53" i="1"/>
  <c r="E54" i="1"/>
  <c r="F54" i="1" s="1"/>
  <c r="E53" i="1"/>
  <c r="F53" i="1" s="1"/>
  <c r="F52" i="1"/>
  <c r="F49" i="1"/>
</calcChain>
</file>

<file path=xl/sharedStrings.xml><?xml version="1.0" encoding="utf-8"?>
<sst xmlns="http://schemas.openxmlformats.org/spreadsheetml/2006/main" count="136" uniqueCount="134">
  <si>
    <t xml:space="preserve">                                                                                                                                                                                                           ДОДАТОК 2 До Порядку складання, затвердження та контролю виконання фінансових планів комунальних підприємств м.Луцька</t>
  </si>
  <si>
    <t>ПОГОДЖЕНО ___________________________________</t>
  </si>
  <si>
    <t>Виконавчий орган, до сфери управління якого входить КП</t>
  </si>
  <si>
    <t xml:space="preserve">Звіт про виконання фінансового плану підприємства </t>
  </si>
  <si>
    <t>ЛСКАП "Луцькспецкомунтранс"</t>
  </si>
  <si>
    <t>(назва підприємства)</t>
  </si>
  <si>
    <t xml:space="preserve">За_2022 рік </t>
  </si>
  <si>
    <t>тис. грн</t>
  </si>
  <si>
    <t>Назва показника</t>
  </si>
  <si>
    <t>Код рядка</t>
  </si>
  <si>
    <t>Довідка:</t>
  </si>
  <si>
    <t>Планові показники звітного періоду</t>
  </si>
  <si>
    <t>Фактичні показники звітного періоду</t>
  </si>
  <si>
    <t>Відхилення фактичних показників від планових</t>
  </si>
  <si>
    <t>факт відповідного періоду минулого року</t>
  </si>
  <si>
    <t xml:space="preserve">І. Результати діяльності: </t>
  </si>
  <si>
    <t>1.Доходи</t>
  </si>
  <si>
    <t xml:space="preserve">Дохід (виручка) від реалізації продукції (товарів, робіт, послуг), у т.ч. </t>
  </si>
  <si>
    <t>1101</t>
  </si>
  <si>
    <t xml:space="preserve">    послуги, надані фізичним особам</t>
  </si>
  <si>
    <t>1101/1</t>
  </si>
  <si>
    <t xml:space="preserve">    послуги, надані юридичним особам</t>
  </si>
  <si>
    <t>1101/2</t>
  </si>
  <si>
    <t xml:space="preserve">    фінансування робіт з бюджету міста (розшифрування) </t>
  </si>
  <si>
    <t>1101/3</t>
  </si>
  <si>
    <t>Субсидії, пільги з бюджету</t>
  </si>
  <si>
    <t>1102</t>
  </si>
  <si>
    <t xml:space="preserve">Дотації з бюджету міста </t>
  </si>
  <si>
    <t>1103</t>
  </si>
  <si>
    <t xml:space="preserve"> </t>
  </si>
  <si>
    <t>Дохід від здачі майна в оренду</t>
  </si>
  <si>
    <t>1104</t>
  </si>
  <si>
    <t xml:space="preserve">Інші фінансові доходи (розшифрування) </t>
  </si>
  <si>
    <t>1105</t>
  </si>
  <si>
    <t xml:space="preserve">Інші доходи (розшифрування) </t>
  </si>
  <si>
    <t>1106</t>
  </si>
  <si>
    <t>Податок на додану вартість</t>
  </si>
  <si>
    <t>1107</t>
  </si>
  <si>
    <t>Інші непрямі податки</t>
  </si>
  <si>
    <t>1108</t>
  </si>
  <si>
    <t>Інші вирахування з доходу (розшифрування)</t>
  </si>
  <si>
    <t>1109</t>
  </si>
  <si>
    <r>
      <rPr>
        <b/>
        <sz val="12"/>
        <color indexed="8"/>
        <rFont val="Times New Roman"/>
        <family val="1"/>
        <charset val="1"/>
      </rPr>
      <t>Усього</t>
    </r>
    <r>
      <rPr>
        <b/>
        <i/>
        <sz val="12"/>
        <color indexed="8"/>
        <rFont val="Times New Roman"/>
        <family val="1"/>
        <charset val="1"/>
      </rPr>
      <t xml:space="preserve"> ч</t>
    </r>
    <r>
      <rPr>
        <b/>
        <sz val="12"/>
        <color indexed="8"/>
        <rFont val="Times New Roman"/>
        <family val="1"/>
        <charset val="1"/>
      </rPr>
      <t>истий дохід (виручка) від реалізації продукції (товарів, робіт, послуг)</t>
    </r>
  </si>
  <si>
    <t>1100</t>
  </si>
  <si>
    <t xml:space="preserve">2.Витрати </t>
  </si>
  <si>
    <t xml:space="preserve">Собівартість реалізованої продукції (товарів, робіт та послуг) </t>
  </si>
  <si>
    <t>1201</t>
  </si>
  <si>
    <t>Адміністративні витрати, у тому числі:</t>
  </si>
  <si>
    <t>1202</t>
  </si>
  <si>
    <t xml:space="preserve">   витрати на оплату праці</t>
  </si>
  <si>
    <t>1202/1</t>
  </si>
  <si>
    <t xml:space="preserve">   відрахування на соціальні  заходи </t>
  </si>
  <si>
    <t>1202/2</t>
  </si>
  <si>
    <t xml:space="preserve">   витрати, пов'язані з використанням службових автомобілів </t>
  </si>
  <si>
    <t>1202/3</t>
  </si>
  <si>
    <t xml:space="preserve">   витрати на консалтингові послуги </t>
  </si>
  <si>
    <t>1202/4</t>
  </si>
  <si>
    <t xml:space="preserve">   витрати на страхові послуги </t>
  </si>
  <si>
    <t>1202/5</t>
  </si>
  <si>
    <r>
      <rPr>
        <i/>
        <sz val="9"/>
        <color indexed="8"/>
        <rFont val="Times New Roman"/>
        <family val="1"/>
        <charset val="204"/>
      </rPr>
      <t xml:space="preserve">   витрати та послуги зв</t>
    </r>
    <r>
      <rPr>
        <sz val="9"/>
        <color indexed="8"/>
        <rFont val="Arial"/>
        <family val="2"/>
        <charset val="204"/>
      </rPr>
      <t>'</t>
    </r>
    <r>
      <rPr>
        <i/>
        <sz val="9"/>
        <color indexed="8"/>
        <rFont val="Times New Roman"/>
        <family val="1"/>
        <charset val="204"/>
      </rPr>
      <t>язку</t>
    </r>
  </si>
  <si>
    <t>1202/6</t>
  </si>
  <si>
    <t xml:space="preserve">   витрати на відрядження</t>
  </si>
  <si>
    <t>1202/7</t>
  </si>
  <si>
    <t xml:space="preserve">   витрати на аудиторські послуги </t>
  </si>
  <si>
    <t>1202/8</t>
  </si>
  <si>
    <t xml:space="preserve">   інші адміністративні витрати (розшифрування) </t>
  </si>
  <si>
    <t>1202/9</t>
  </si>
  <si>
    <t>Витрати на збут (розшифрування)</t>
  </si>
  <si>
    <t>1203</t>
  </si>
  <si>
    <t>Інші операційні витрати  (розшифрування)</t>
  </si>
  <si>
    <t>1204</t>
  </si>
  <si>
    <t xml:space="preserve">Фінансові витрати (розшифрування) </t>
  </si>
  <si>
    <t>1205</t>
  </si>
  <si>
    <t>Інші витрати (розшифрування)</t>
  </si>
  <si>
    <t>1206</t>
  </si>
  <si>
    <t xml:space="preserve">Усього витрати </t>
  </si>
  <si>
    <t>1200</t>
  </si>
  <si>
    <t xml:space="preserve">ІІ.Фінансові результати діяльності: </t>
  </si>
  <si>
    <t xml:space="preserve">Фінансовий результат від операційної діяльності </t>
  </si>
  <si>
    <t>2100</t>
  </si>
  <si>
    <t xml:space="preserve">   прибуток</t>
  </si>
  <si>
    <t>2100/1</t>
  </si>
  <si>
    <t xml:space="preserve">   збиток </t>
  </si>
  <si>
    <t>2100/2</t>
  </si>
  <si>
    <t xml:space="preserve">Доходи/втрати від участі в капіталі </t>
  </si>
  <si>
    <t>2200</t>
  </si>
  <si>
    <t xml:space="preserve">Фінансовий результат до оподаткування  </t>
  </si>
  <si>
    <t>2300</t>
  </si>
  <si>
    <t xml:space="preserve">  прибуток</t>
  </si>
  <si>
    <t>2300/1</t>
  </si>
  <si>
    <t xml:space="preserve">  збиток </t>
  </si>
  <si>
    <t>2300/2</t>
  </si>
  <si>
    <t xml:space="preserve">Податок на прибуток </t>
  </si>
  <si>
    <t>2400</t>
  </si>
  <si>
    <t xml:space="preserve">Чистий фінансовий  результат, у тому числі: </t>
  </si>
  <si>
    <t>2500</t>
  </si>
  <si>
    <t xml:space="preserve">  прибуток </t>
  </si>
  <si>
    <t>2500/1</t>
  </si>
  <si>
    <t>2500/2</t>
  </si>
  <si>
    <r>
      <rPr>
        <b/>
        <sz val="11"/>
        <color indexed="8"/>
        <rFont val="Times New Roman"/>
        <family val="1"/>
        <charset val="204"/>
      </rPr>
      <t>ІІІ. 0бов</t>
    </r>
    <r>
      <rPr>
        <b/>
        <sz val="11"/>
        <color indexed="8"/>
        <rFont val="Arial"/>
        <family val="2"/>
        <charset val="204"/>
      </rPr>
      <t>ֹ</t>
    </r>
    <r>
      <rPr>
        <b/>
        <sz val="11"/>
        <color indexed="8"/>
        <rFont val="Times New Roman"/>
        <family val="1"/>
        <charset val="204"/>
      </rPr>
      <t xml:space="preserve">язкові платежі підприємства до бюджету та цільових фондів </t>
    </r>
  </si>
  <si>
    <t>Сплата поточних податків та обов’язкових платежів до бюджету, у тому числі:</t>
  </si>
  <si>
    <t>3100</t>
  </si>
  <si>
    <t>податок на прибуток</t>
  </si>
  <si>
    <t>3110</t>
  </si>
  <si>
    <t>ПДВ, що підлягає сплаті до бюджету за підсумками звітного періоду</t>
  </si>
  <si>
    <t>3120</t>
  </si>
  <si>
    <t>ПДВ, що підлягає відшкодуванню з бюджету за підсумками звітного періоду</t>
  </si>
  <si>
    <t>3130</t>
  </si>
  <si>
    <t>інші податки (розшифрувати)</t>
  </si>
  <si>
    <t>3140</t>
  </si>
  <si>
    <t xml:space="preserve">   у тому числі відрахування частини чистого прибутку до бюджету</t>
  </si>
  <si>
    <t>3141</t>
  </si>
  <si>
    <t>Внески до цільових фондів</t>
  </si>
  <si>
    <t>3200</t>
  </si>
  <si>
    <t>Погашення заборгованості до бюджету, цільових фондів, заробітної плати, у тому числі:</t>
  </si>
  <si>
    <t>3300</t>
  </si>
  <si>
    <t>погашення реструктуризованих та відстрочених сум, що підлягають сплаті у поточному році:</t>
  </si>
  <si>
    <t>3310</t>
  </si>
  <si>
    <t>до бюджету</t>
  </si>
  <si>
    <t>3311</t>
  </si>
  <si>
    <t>до  цільових фондів</t>
  </si>
  <si>
    <t>3312</t>
  </si>
  <si>
    <t>неустойки (штрафи, пені)</t>
  </si>
  <si>
    <t>3313</t>
  </si>
  <si>
    <t>погашення заборгованості з заробітної плати:</t>
  </si>
  <si>
    <t>3320</t>
  </si>
  <si>
    <t>поточної згідно умов колективного договору, що виникла на звітну дату</t>
  </si>
  <si>
    <t>3321</t>
  </si>
  <si>
    <t>строк виплати якої минув</t>
  </si>
  <si>
    <t>3322</t>
  </si>
  <si>
    <t>Керівник підприємства ____________________________________ (П.І.Б.)</t>
  </si>
  <si>
    <t xml:space="preserve">      (підпис) </t>
  </si>
  <si>
    <t>Головний бухгалтер________________________________________ (П.І.Б.)</t>
  </si>
  <si>
    <t xml:space="preserve">         (підпис)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</si>
</sst>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 Cyr"/>
      <charset val="204"/>
    </font>
    <font>
      <sz val="10"/>
      <color indexed="8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color indexed="8"/>
      <name val="Arial Cyr"/>
      <charset val="204"/>
    </font>
    <font>
      <sz val="10"/>
      <name val="Times New Roman"/>
      <family val="1"/>
      <charset val="1"/>
    </font>
    <font>
      <sz val="11"/>
      <color indexed="8"/>
      <name val="Times New Roman"/>
      <family val="1"/>
      <charset val="204"/>
    </font>
    <font>
      <u/>
      <sz val="11"/>
      <color indexed="8"/>
      <name val="Arial Cyr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b/>
      <sz val="9"/>
      <name val="Times New Roman Cyr"/>
      <family val="1"/>
      <charset val="204"/>
    </font>
    <font>
      <b/>
      <sz val="12"/>
      <color indexed="8"/>
      <name val="Times New Roman"/>
      <family val="1"/>
      <charset val="1"/>
    </font>
    <font>
      <b/>
      <i/>
      <sz val="12"/>
      <color indexed="8"/>
      <name val="Times New Roman"/>
      <family val="1"/>
      <charset val="1"/>
    </font>
    <font>
      <b/>
      <i/>
      <sz val="10"/>
      <color indexed="8"/>
      <name val="Times New Roman"/>
      <family val="1"/>
      <charset val="204"/>
    </font>
    <font>
      <sz val="9"/>
      <color indexed="8"/>
      <name val="Arial"/>
      <family val="2"/>
      <charset val="204"/>
    </font>
    <font>
      <b/>
      <i/>
      <sz val="12"/>
      <color indexed="8"/>
      <name val="Times New Roman"/>
      <family val="1"/>
      <charset val="204"/>
    </font>
    <font>
      <b/>
      <i/>
      <u/>
      <sz val="10"/>
      <color indexed="8"/>
      <name val="Arial Cyr"/>
      <charset val="204"/>
    </font>
    <font>
      <sz val="9"/>
      <color indexed="8"/>
      <name val="Times New Roman"/>
      <family val="1"/>
      <charset val="204"/>
    </font>
    <font>
      <b/>
      <sz val="11"/>
      <color indexed="8"/>
      <name val="Arial"/>
      <family val="2"/>
      <charset val="204"/>
    </font>
    <font>
      <sz val="9"/>
      <name val="Times New Roman Cyr"/>
      <family val="1"/>
      <charset val="204"/>
    </font>
    <font>
      <b/>
      <sz val="9"/>
      <color indexed="8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2"/>
        <bgColor indexed="31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1">
    <xf numFmtId="0" fontId="0" fillId="0" borderId="0" xfId="0"/>
    <xf numFmtId="0" fontId="1" fillId="0" borderId="0" xfId="0" applyFont="1" applyAlignment="1">
      <alignment horizontal="right" vertical="top" wrapText="1"/>
    </xf>
    <xf numFmtId="0" fontId="3" fillId="0" borderId="0" xfId="1" applyNumberFormat="1" applyFont="1" applyFill="1" applyBorder="1" applyAlignment="1" applyProtection="1"/>
    <xf numFmtId="0" fontId="4" fillId="0" borderId="0" xfId="1" applyNumberFormat="1" applyFont="1" applyFill="1" applyBorder="1" applyAlignment="1" applyProtection="1"/>
    <xf numFmtId="0" fontId="5" fillId="0" borderId="0" xfId="0" applyFont="1"/>
    <xf numFmtId="0" fontId="6" fillId="0" borderId="0" xfId="1" applyNumberFormat="1" applyFont="1" applyFill="1" applyBorder="1" applyAlignment="1" applyProtection="1"/>
    <xf numFmtId="0" fontId="7" fillId="0" borderId="0" xfId="1" applyNumberFormat="1" applyFont="1" applyFill="1" applyBorder="1" applyAlignment="1" applyProtection="1"/>
    <xf numFmtId="0" fontId="8" fillId="0" borderId="0" xfId="1" applyNumberFormat="1" applyFont="1" applyFill="1" applyBorder="1" applyAlignment="1" applyProtection="1"/>
    <xf numFmtId="0" fontId="9" fillId="0" borderId="0" xfId="1" applyNumberFormat="1" applyFont="1" applyFill="1" applyBorder="1" applyAlignment="1" applyProtection="1"/>
    <xf numFmtId="0" fontId="10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1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11" fillId="0" borderId="1" xfId="1" applyNumberFormat="1" applyFont="1" applyFill="1" applyBorder="1" applyAlignment="1" applyProtection="1">
      <alignment horizontal="center" vertical="center" wrapText="1"/>
    </xf>
    <xf numFmtId="0" fontId="3" fillId="0" borderId="1" xfId="1" applyNumberFormat="1" applyFont="1" applyFill="1" applyBorder="1" applyAlignment="1" applyProtection="1">
      <alignment wrapText="1"/>
    </xf>
    <xf numFmtId="49" fontId="3" fillId="0" borderId="1" xfId="1" applyNumberFormat="1" applyFont="1" applyFill="1" applyBorder="1" applyAlignment="1" applyProtection="1">
      <alignment horizontal="center" wrapText="1"/>
    </xf>
    <xf numFmtId="0" fontId="12" fillId="0" borderId="1" xfId="1" applyNumberFormat="1" applyFont="1" applyFill="1" applyBorder="1" applyAlignment="1" applyProtection="1">
      <alignment wrapText="1"/>
    </xf>
    <xf numFmtId="0" fontId="13" fillId="0" borderId="1" xfId="1" applyNumberFormat="1" applyFont="1" applyFill="1" applyBorder="1" applyAlignment="1" applyProtection="1">
      <alignment horizontal="left" wrapText="1"/>
    </xf>
    <xf numFmtId="49" fontId="13" fillId="0" borderId="1" xfId="1" applyNumberFormat="1" applyFont="1" applyFill="1" applyBorder="1" applyAlignment="1" applyProtection="1">
      <alignment horizontal="center" wrapText="1"/>
    </xf>
    <xf numFmtId="0" fontId="14" fillId="0" borderId="1" xfId="1" applyNumberFormat="1" applyFont="1" applyFill="1" applyBorder="1" applyAlignment="1" applyProtection="1">
      <alignment wrapText="1"/>
    </xf>
    <xf numFmtId="0" fontId="15" fillId="3" borderId="1" xfId="1" applyNumberFormat="1" applyFont="1" applyFill="1" applyBorder="1" applyAlignment="1" applyProtection="1">
      <alignment wrapText="1"/>
    </xf>
    <xf numFmtId="49" fontId="17" fillId="3" borderId="1" xfId="1" applyNumberFormat="1" applyFont="1" applyFill="1" applyBorder="1" applyAlignment="1" applyProtection="1">
      <alignment horizontal="center" wrapText="1"/>
    </xf>
    <xf numFmtId="0" fontId="17" fillId="3" borderId="1" xfId="1" applyNumberFormat="1" applyFont="1" applyFill="1" applyBorder="1" applyAlignment="1" applyProtection="1">
      <alignment horizontal="right" vertical="center" wrapText="1"/>
    </xf>
    <xf numFmtId="0" fontId="3" fillId="3" borderId="1" xfId="1" applyNumberFormat="1" applyFont="1" applyFill="1" applyBorder="1" applyAlignment="1" applyProtection="1">
      <alignment wrapText="1"/>
    </xf>
    <xf numFmtId="0" fontId="3" fillId="0" borderId="1" xfId="1" applyNumberFormat="1" applyFont="1" applyFill="1" applyBorder="1" applyAlignment="1" applyProtection="1">
      <alignment horizontal="left" vertical="center" wrapText="1"/>
    </xf>
    <xf numFmtId="0" fontId="13" fillId="0" borderId="1" xfId="1" applyNumberFormat="1" applyFont="1" applyFill="1" applyBorder="1" applyAlignment="1" applyProtection="1">
      <alignment horizontal="left" vertical="center" wrapText="1"/>
    </xf>
    <xf numFmtId="0" fontId="19" fillId="4" borderId="1" xfId="1" applyNumberFormat="1" applyFont="1" applyFill="1" applyBorder="1" applyAlignment="1" applyProtection="1">
      <alignment horizontal="left" vertical="center" wrapText="1"/>
    </xf>
    <xf numFmtId="49" fontId="17" fillId="4" borderId="1" xfId="1" applyNumberFormat="1" applyFont="1" applyFill="1" applyBorder="1" applyAlignment="1" applyProtection="1">
      <alignment horizontal="center" wrapText="1"/>
    </xf>
    <xf numFmtId="0" fontId="17" fillId="4" borderId="1" xfId="1" applyNumberFormat="1" applyFont="1" applyFill="1" applyBorder="1" applyAlignment="1" applyProtection="1">
      <alignment wrapText="1"/>
    </xf>
    <xf numFmtId="0" fontId="20" fillId="0" borderId="0" xfId="1" applyNumberFormat="1" applyFont="1" applyFill="1" applyBorder="1" applyAlignment="1" applyProtection="1"/>
    <xf numFmtId="0" fontId="4" fillId="5" borderId="1" xfId="1" applyNumberFormat="1" applyFont="1" applyFill="1" applyBorder="1" applyAlignment="1" applyProtection="1">
      <alignment horizontal="left" vertical="center" wrapText="1"/>
    </xf>
    <xf numFmtId="49" fontId="4" fillId="5" borderId="1" xfId="1" applyNumberFormat="1" applyFont="1" applyFill="1" applyBorder="1" applyAlignment="1" applyProtection="1">
      <alignment horizontal="center" vertical="center" wrapText="1"/>
    </xf>
    <xf numFmtId="0" fontId="4" fillId="5" borderId="1" xfId="1" applyNumberFormat="1" applyFont="1" applyFill="1" applyBorder="1" applyAlignment="1" applyProtection="1">
      <alignment wrapText="1"/>
    </xf>
    <xf numFmtId="0" fontId="3" fillId="5" borderId="1" xfId="1" applyNumberFormat="1" applyFont="1" applyFill="1" applyBorder="1" applyAlignment="1" applyProtection="1">
      <alignment wrapText="1"/>
    </xf>
    <xf numFmtId="0" fontId="1" fillId="5" borderId="1" xfId="1" applyNumberFormat="1" applyFont="1" applyFill="1" applyBorder="1" applyAlignment="1" applyProtection="1">
      <alignment horizontal="left" vertical="center" wrapText="1"/>
    </xf>
    <xf numFmtId="49" fontId="1" fillId="5" borderId="1" xfId="1" applyNumberFormat="1" applyFont="1" applyFill="1" applyBorder="1" applyAlignment="1" applyProtection="1">
      <alignment horizontal="center" vertical="center" wrapText="1"/>
    </xf>
    <xf numFmtId="0" fontId="1" fillId="5" borderId="1" xfId="1" applyNumberFormat="1" applyFont="1" applyFill="1" applyBorder="1" applyAlignment="1" applyProtection="1">
      <alignment wrapText="1"/>
    </xf>
    <xf numFmtId="49" fontId="4" fillId="5" borderId="1" xfId="1" applyNumberFormat="1" applyFont="1" applyFill="1" applyBorder="1" applyAlignment="1" applyProtection="1">
      <alignment horizontal="center" wrapText="1"/>
    </xf>
    <xf numFmtId="0" fontId="21" fillId="5" borderId="1" xfId="1" applyNumberFormat="1" applyFont="1" applyFill="1" applyBorder="1" applyAlignment="1" applyProtection="1">
      <alignment horizontal="left" vertical="center" wrapText="1"/>
    </xf>
    <xf numFmtId="49" fontId="21" fillId="5" borderId="1" xfId="1" applyNumberFormat="1" applyFont="1" applyFill="1" applyBorder="1" applyAlignment="1" applyProtection="1">
      <alignment horizontal="center" wrapText="1"/>
    </xf>
    <xf numFmtId="0" fontId="12" fillId="5" borderId="1" xfId="1" applyNumberFormat="1" applyFont="1" applyFill="1" applyBorder="1" applyAlignment="1" applyProtection="1">
      <alignment wrapText="1"/>
    </xf>
    <xf numFmtId="0" fontId="11" fillId="0" borderId="1" xfId="0" applyFont="1" applyBorder="1" applyAlignment="1">
      <alignment horizontal="center" vertical="center" wrapText="1"/>
    </xf>
    <xf numFmtId="0" fontId="6" fillId="0" borderId="0" xfId="1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4" fillId="6" borderId="1" xfId="0" applyFont="1" applyFill="1" applyBorder="1" applyAlignment="1">
      <alignment horizontal="left" vertical="center" wrapText="1"/>
    </xf>
    <xf numFmtId="49" fontId="3" fillId="6" borderId="1" xfId="0" applyNumberFormat="1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justify" wrapText="1"/>
    </xf>
    <xf numFmtId="0" fontId="3" fillId="6" borderId="1" xfId="0" applyFont="1" applyFill="1" applyBorder="1" applyAlignment="1">
      <alignment horizontal="right" wrapText="1"/>
    </xf>
    <xf numFmtId="0" fontId="12" fillId="0" borderId="1" xfId="0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horizontal="justify" wrapText="1"/>
    </xf>
    <xf numFmtId="0" fontId="3" fillId="0" borderId="1" xfId="0" applyFont="1" applyBorder="1" applyAlignment="1">
      <alignment horizontal="right" wrapText="1"/>
    </xf>
    <xf numFmtId="0" fontId="23" fillId="0" borderId="1" xfId="0" applyFont="1" applyBorder="1" applyAlignment="1">
      <alignment horizontal="left" vertical="center" wrapText="1"/>
    </xf>
    <xf numFmtId="49" fontId="21" fillId="0" borderId="1" xfId="0" applyNumberFormat="1" applyFont="1" applyBorder="1" applyAlignment="1">
      <alignment horizontal="center" wrapText="1"/>
    </xf>
    <xf numFmtId="0" fontId="24" fillId="6" borderId="1" xfId="0" applyFont="1" applyFill="1" applyBorder="1" applyAlignment="1">
      <alignment horizontal="left" vertical="center" wrapText="1"/>
    </xf>
    <xf numFmtId="0" fontId="3" fillId="6" borderId="1" xfId="1" applyNumberFormat="1" applyFont="1" applyFill="1" applyBorder="1" applyAlignment="1" applyProtection="1">
      <alignment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justify" wrapText="1"/>
    </xf>
    <xf numFmtId="0" fontId="13" fillId="0" borderId="1" xfId="0" applyFont="1" applyBorder="1" applyAlignment="1">
      <alignment horizontal="left" vertical="center" wrapText="1"/>
    </xf>
    <xf numFmtId="0" fontId="4" fillId="0" borderId="0" xfId="1" applyNumberFormat="1" applyFont="1" applyFill="1" applyBorder="1" applyAlignment="1" applyProtection="1">
      <alignment wrapText="1"/>
    </xf>
    <xf numFmtId="49" fontId="1" fillId="0" borderId="0" xfId="1" applyNumberFormat="1" applyFont="1" applyFill="1" applyBorder="1" applyAlignment="1" applyProtection="1">
      <alignment horizontal="center" wrapText="1"/>
    </xf>
    <xf numFmtId="0" fontId="1" fillId="0" borderId="0" xfId="1" applyNumberFormat="1" applyFont="1" applyFill="1" applyBorder="1" applyAlignment="1" applyProtection="1">
      <alignment wrapText="1"/>
    </xf>
    <xf numFmtId="0" fontId="1" fillId="0" borderId="0" xfId="1" applyNumberFormat="1" applyFont="1" applyFill="1" applyBorder="1" applyAlignment="1" applyProtection="1"/>
    <xf numFmtId="49" fontId="0" fillId="0" borderId="0" xfId="0" applyNumberFormat="1" applyAlignment="1">
      <alignment horizontal="center"/>
    </xf>
    <xf numFmtId="0" fontId="0" fillId="0" borderId="0" xfId="0" applyAlignment="1">
      <alignment horizontal="justify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AF38D-08A5-4825-87BB-1C7245471AAC}">
  <sheetPr>
    <tabColor indexed="46"/>
  </sheetPr>
  <dimension ref="A1:BH74"/>
  <sheetViews>
    <sheetView tabSelected="1" workbookViewId="0">
      <selection activeCell="A4" sqref="A4:XFD4"/>
    </sheetView>
  </sheetViews>
  <sheetFormatPr defaultColWidth="9" defaultRowHeight="12.75" x14ac:dyDescent="0.2"/>
  <cols>
    <col min="1" max="1" width="45" customWidth="1"/>
    <col min="2" max="2" width="6.28515625" style="69" customWidth="1"/>
    <col min="3" max="3" width="17.140625" style="70" customWidth="1"/>
    <col min="4" max="4" width="21.42578125" style="70" customWidth="1"/>
    <col min="5" max="5" width="21.5703125" style="70" customWidth="1"/>
    <col min="6" max="6" width="25.85546875" style="70" customWidth="1"/>
    <col min="257" max="257" width="45" customWidth="1"/>
    <col min="258" max="258" width="6.28515625" customWidth="1"/>
    <col min="259" max="259" width="17.140625" customWidth="1"/>
    <col min="260" max="260" width="21.42578125" customWidth="1"/>
    <col min="261" max="261" width="21.5703125" customWidth="1"/>
    <col min="262" max="262" width="25.85546875" customWidth="1"/>
    <col min="513" max="513" width="45" customWidth="1"/>
    <col min="514" max="514" width="6.28515625" customWidth="1"/>
    <col min="515" max="515" width="17.140625" customWidth="1"/>
    <col min="516" max="516" width="21.42578125" customWidth="1"/>
    <col min="517" max="517" width="21.5703125" customWidth="1"/>
    <col min="518" max="518" width="25.85546875" customWidth="1"/>
    <col min="769" max="769" width="45" customWidth="1"/>
    <col min="770" max="770" width="6.28515625" customWidth="1"/>
    <col min="771" max="771" width="17.140625" customWidth="1"/>
    <col min="772" max="772" width="21.42578125" customWidth="1"/>
    <col min="773" max="773" width="21.5703125" customWidth="1"/>
    <col min="774" max="774" width="25.85546875" customWidth="1"/>
    <col min="1025" max="1025" width="45" customWidth="1"/>
    <col min="1026" max="1026" width="6.28515625" customWidth="1"/>
    <col min="1027" max="1027" width="17.140625" customWidth="1"/>
    <col min="1028" max="1028" width="21.42578125" customWidth="1"/>
    <col min="1029" max="1029" width="21.5703125" customWidth="1"/>
    <col min="1030" max="1030" width="25.85546875" customWidth="1"/>
    <col min="1281" max="1281" width="45" customWidth="1"/>
    <col min="1282" max="1282" width="6.28515625" customWidth="1"/>
    <col min="1283" max="1283" width="17.140625" customWidth="1"/>
    <col min="1284" max="1284" width="21.42578125" customWidth="1"/>
    <col min="1285" max="1285" width="21.5703125" customWidth="1"/>
    <col min="1286" max="1286" width="25.85546875" customWidth="1"/>
    <col min="1537" max="1537" width="45" customWidth="1"/>
    <col min="1538" max="1538" width="6.28515625" customWidth="1"/>
    <col min="1539" max="1539" width="17.140625" customWidth="1"/>
    <col min="1540" max="1540" width="21.42578125" customWidth="1"/>
    <col min="1541" max="1541" width="21.5703125" customWidth="1"/>
    <col min="1542" max="1542" width="25.85546875" customWidth="1"/>
    <col min="1793" max="1793" width="45" customWidth="1"/>
    <col min="1794" max="1794" width="6.28515625" customWidth="1"/>
    <col min="1795" max="1795" width="17.140625" customWidth="1"/>
    <col min="1796" max="1796" width="21.42578125" customWidth="1"/>
    <col min="1797" max="1797" width="21.5703125" customWidth="1"/>
    <col min="1798" max="1798" width="25.85546875" customWidth="1"/>
    <col min="2049" max="2049" width="45" customWidth="1"/>
    <col min="2050" max="2050" width="6.28515625" customWidth="1"/>
    <col min="2051" max="2051" width="17.140625" customWidth="1"/>
    <col min="2052" max="2052" width="21.42578125" customWidth="1"/>
    <col min="2053" max="2053" width="21.5703125" customWidth="1"/>
    <col min="2054" max="2054" width="25.85546875" customWidth="1"/>
    <col min="2305" max="2305" width="45" customWidth="1"/>
    <col min="2306" max="2306" width="6.28515625" customWidth="1"/>
    <col min="2307" max="2307" width="17.140625" customWidth="1"/>
    <col min="2308" max="2308" width="21.42578125" customWidth="1"/>
    <col min="2309" max="2309" width="21.5703125" customWidth="1"/>
    <col min="2310" max="2310" width="25.85546875" customWidth="1"/>
    <col min="2561" max="2561" width="45" customWidth="1"/>
    <col min="2562" max="2562" width="6.28515625" customWidth="1"/>
    <col min="2563" max="2563" width="17.140625" customWidth="1"/>
    <col min="2564" max="2564" width="21.42578125" customWidth="1"/>
    <col min="2565" max="2565" width="21.5703125" customWidth="1"/>
    <col min="2566" max="2566" width="25.85546875" customWidth="1"/>
    <col min="2817" max="2817" width="45" customWidth="1"/>
    <col min="2818" max="2818" width="6.28515625" customWidth="1"/>
    <col min="2819" max="2819" width="17.140625" customWidth="1"/>
    <col min="2820" max="2820" width="21.42578125" customWidth="1"/>
    <col min="2821" max="2821" width="21.5703125" customWidth="1"/>
    <col min="2822" max="2822" width="25.85546875" customWidth="1"/>
    <col min="3073" max="3073" width="45" customWidth="1"/>
    <col min="3074" max="3074" width="6.28515625" customWidth="1"/>
    <col min="3075" max="3075" width="17.140625" customWidth="1"/>
    <col min="3076" max="3076" width="21.42578125" customWidth="1"/>
    <col min="3077" max="3077" width="21.5703125" customWidth="1"/>
    <col min="3078" max="3078" width="25.85546875" customWidth="1"/>
    <col min="3329" max="3329" width="45" customWidth="1"/>
    <col min="3330" max="3330" width="6.28515625" customWidth="1"/>
    <col min="3331" max="3331" width="17.140625" customWidth="1"/>
    <col min="3332" max="3332" width="21.42578125" customWidth="1"/>
    <col min="3333" max="3333" width="21.5703125" customWidth="1"/>
    <col min="3334" max="3334" width="25.85546875" customWidth="1"/>
    <col min="3585" max="3585" width="45" customWidth="1"/>
    <col min="3586" max="3586" width="6.28515625" customWidth="1"/>
    <col min="3587" max="3587" width="17.140625" customWidth="1"/>
    <col min="3588" max="3588" width="21.42578125" customWidth="1"/>
    <col min="3589" max="3589" width="21.5703125" customWidth="1"/>
    <col min="3590" max="3590" width="25.85546875" customWidth="1"/>
    <col min="3841" max="3841" width="45" customWidth="1"/>
    <col min="3842" max="3842" width="6.28515625" customWidth="1"/>
    <col min="3843" max="3843" width="17.140625" customWidth="1"/>
    <col min="3844" max="3844" width="21.42578125" customWidth="1"/>
    <col min="3845" max="3845" width="21.5703125" customWidth="1"/>
    <col min="3846" max="3846" width="25.85546875" customWidth="1"/>
    <col min="4097" max="4097" width="45" customWidth="1"/>
    <col min="4098" max="4098" width="6.28515625" customWidth="1"/>
    <col min="4099" max="4099" width="17.140625" customWidth="1"/>
    <col min="4100" max="4100" width="21.42578125" customWidth="1"/>
    <col min="4101" max="4101" width="21.5703125" customWidth="1"/>
    <col min="4102" max="4102" width="25.85546875" customWidth="1"/>
    <col min="4353" max="4353" width="45" customWidth="1"/>
    <col min="4354" max="4354" width="6.28515625" customWidth="1"/>
    <col min="4355" max="4355" width="17.140625" customWidth="1"/>
    <col min="4356" max="4356" width="21.42578125" customWidth="1"/>
    <col min="4357" max="4357" width="21.5703125" customWidth="1"/>
    <col min="4358" max="4358" width="25.85546875" customWidth="1"/>
    <col min="4609" max="4609" width="45" customWidth="1"/>
    <col min="4610" max="4610" width="6.28515625" customWidth="1"/>
    <col min="4611" max="4611" width="17.140625" customWidth="1"/>
    <col min="4612" max="4612" width="21.42578125" customWidth="1"/>
    <col min="4613" max="4613" width="21.5703125" customWidth="1"/>
    <col min="4614" max="4614" width="25.85546875" customWidth="1"/>
    <col min="4865" max="4865" width="45" customWidth="1"/>
    <col min="4866" max="4866" width="6.28515625" customWidth="1"/>
    <col min="4867" max="4867" width="17.140625" customWidth="1"/>
    <col min="4868" max="4868" width="21.42578125" customWidth="1"/>
    <col min="4869" max="4869" width="21.5703125" customWidth="1"/>
    <col min="4870" max="4870" width="25.85546875" customWidth="1"/>
    <col min="5121" max="5121" width="45" customWidth="1"/>
    <col min="5122" max="5122" width="6.28515625" customWidth="1"/>
    <col min="5123" max="5123" width="17.140625" customWidth="1"/>
    <col min="5124" max="5124" width="21.42578125" customWidth="1"/>
    <col min="5125" max="5125" width="21.5703125" customWidth="1"/>
    <col min="5126" max="5126" width="25.85546875" customWidth="1"/>
    <col min="5377" max="5377" width="45" customWidth="1"/>
    <col min="5378" max="5378" width="6.28515625" customWidth="1"/>
    <col min="5379" max="5379" width="17.140625" customWidth="1"/>
    <col min="5380" max="5380" width="21.42578125" customWidth="1"/>
    <col min="5381" max="5381" width="21.5703125" customWidth="1"/>
    <col min="5382" max="5382" width="25.85546875" customWidth="1"/>
    <col min="5633" max="5633" width="45" customWidth="1"/>
    <col min="5634" max="5634" width="6.28515625" customWidth="1"/>
    <col min="5635" max="5635" width="17.140625" customWidth="1"/>
    <col min="5636" max="5636" width="21.42578125" customWidth="1"/>
    <col min="5637" max="5637" width="21.5703125" customWidth="1"/>
    <col min="5638" max="5638" width="25.85546875" customWidth="1"/>
    <col min="5889" max="5889" width="45" customWidth="1"/>
    <col min="5890" max="5890" width="6.28515625" customWidth="1"/>
    <col min="5891" max="5891" width="17.140625" customWidth="1"/>
    <col min="5892" max="5892" width="21.42578125" customWidth="1"/>
    <col min="5893" max="5893" width="21.5703125" customWidth="1"/>
    <col min="5894" max="5894" width="25.85546875" customWidth="1"/>
    <col min="6145" max="6145" width="45" customWidth="1"/>
    <col min="6146" max="6146" width="6.28515625" customWidth="1"/>
    <col min="6147" max="6147" width="17.140625" customWidth="1"/>
    <col min="6148" max="6148" width="21.42578125" customWidth="1"/>
    <col min="6149" max="6149" width="21.5703125" customWidth="1"/>
    <col min="6150" max="6150" width="25.85546875" customWidth="1"/>
    <col min="6401" max="6401" width="45" customWidth="1"/>
    <col min="6402" max="6402" width="6.28515625" customWidth="1"/>
    <col min="6403" max="6403" width="17.140625" customWidth="1"/>
    <col min="6404" max="6404" width="21.42578125" customWidth="1"/>
    <col min="6405" max="6405" width="21.5703125" customWidth="1"/>
    <col min="6406" max="6406" width="25.85546875" customWidth="1"/>
    <col min="6657" max="6657" width="45" customWidth="1"/>
    <col min="6658" max="6658" width="6.28515625" customWidth="1"/>
    <col min="6659" max="6659" width="17.140625" customWidth="1"/>
    <col min="6660" max="6660" width="21.42578125" customWidth="1"/>
    <col min="6661" max="6661" width="21.5703125" customWidth="1"/>
    <col min="6662" max="6662" width="25.85546875" customWidth="1"/>
    <col min="6913" max="6913" width="45" customWidth="1"/>
    <col min="6914" max="6914" width="6.28515625" customWidth="1"/>
    <col min="6915" max="6915" width="17.140625" customWidth="1"/>
    <col min="6916" max="6916" width="21.42578125" customWidth="1"/>
    <col min="6917" max="6917" width="21.5703125" customWidth="1"/>
    <col min="6918" max="6918" width="25.85546875" customWidth="1"/>
    <col min="7169" max="7169" width="45" customWidth="1"/>
    <col min="7170" max="7170" width="6.28515625" customWidth="1"/>
    <col min="7171" max="7171" width="17.140625" customWidth="1"/>
    <col min="7172" max="7172" width="21.42578125" customWidth="1"/>
    <col min="7173" max="7173" width="21.5703125" customWidth="1"/>
    <col min="7174" max="7174" width="25.85546875" customWidth="1"/>
    <col min="7425" max="7425" width="45" customWidth="1"/>
    <col min="7426" max="7426" width="6.28515625" customWidth="1"/>
    <col min="7427" max="7427" width="17.140625" customWidth="1"/>
    <col min="7428" max="7428" width="21.42578125" customWidth="1"/>
    <col min="7429" max="7429" width="21.5703125" customWidth="1"/>
    <col min="7430" max="7430" width="25.85546875" customWidth="1"/>
    <col min="7681" max="7681" width="45" customWidth="1"/>
    <col min="7682" max="7682" width="6.28515625" customWidth="1"/>
    <col min="7683" max="7683" width="17.140625" customWidth="1"/>
    <col min="7684" max="7684" width="21.42578125" customWidth="1"/>
    <col min="7685" max="7685" width="21.5703125" customWidth="1"/>
    <col min="7686" max="7686" width="25.85546875" customWidth="1"/>
    <col min="7937" max="7937" width="45" customWidth="1"/>
    <col min="7938" max="7938" width="6.28515625" customWidth="1"/>
    <col min="7939" max="7939" width="17.140625" customWidth="1"/>
    <col min="7940" max="7940" width="21.42578125" customWidth="1"/>
    <col min="7941" max="7941" width="21.5703125" customWidth="1"/>
    <col min="7942" max="7942" width="25.85546875" customWidth="1"/>
    <col min="8193" max="8193" width="45" customWidth="1"/>
    <col min="8194" max="8194" width="6.28515625" customWidth="1"/>
    <col min="8195" max="8195" width="17.140625" customWidth="1"/>
    <col min="8196" max="8196" width="21.42578125" customWidth="1"/>
    <col min="8197" max="8197" width="21.5703125" customWidth="1"/>
    <col min="8198" max="8198" width="25.85546875" customWidth="1"/>
    <col min="8449" max="8449" width="45" customWidth="1"/>
    <col min="8450" max="8450" width="6.28515625" customWidth="1"/>
    <col min="8451" max="8451" width="17.140625" customWidth="1"/>
    <col min="8452" max="8452" width="21.42578125" customWidth="1"/>
    <col min="8453" max="8453" width="21.5703125" customWidth="1"/>
    <col min="8454" max="8454" width="25.85546875" customWidth="1"/>
    <col min="8705" max="8705" width="45" customWidth="1"/>
    <col min="8706" max="8706" width="6.28515625" customWidth="1"/>
    <col min="8707" max="8707" width="17.140625" customWidth="1"/>
    <col min="8708" max="8708" width="21.42578125" customWidth="1"/>
    <col min="8709" max="8709" width="21.5703125" customWidth="1"/>
    <col min="8710" max="8710" width="25.85546875" customWidth="1"/>
    <col min="8961" max="8961" width="45" customWidth="1"/>
    <col min="8962" max="8962" width="6.28515625" customWidth="1"/>
    <col min="8963" max="8963" width="17.140625" customWidth="1"/>
    <col min="8964" max="8964" width="21.42578125" customWidth="1"/>
    <col min="8965" max="8965" width="21.5703125" customWidth="1"/>
    <col min="8966" max="8966" width="25.85546875" customWidth="1"/>
    <col min="9217" max="9217" width="45" customWidth="1"/>
    <col min="9218" max="9218" width="6.28515625" customWidth="1"/>
    <col min="9219" max="9219" width="17.140625" customWidth="1"/>
    <col min="9220" max="9220" width="21.42578125" customWidth="1"/>
    <col min="9221" max="9221" width="21.5703125" customWidth="1"/>
    <col min="9222" max="9222" width="25.85546875" customWidth="1"/>
    <col min="9473" max="9473" width="45" customWidth="1"/>
    <col min="9474" max="9474" width="6.28515625" customWidth="1"/>
    <col min="9475" max="9475" width="17.140625" customWidth="1"/>
    <col min="9476" max="9476" width="21.42578125" customWidth="1"/>
    <col min="9477" max="9477" width="21.5703125" customWidth="1"/>
    <col min="9478" max="9478" width="25.85546875" customWidth="1"/>
    <col min="9729" max="9729" width="45" customWidth="1"/>
    <col min="9730" max="9730" width="6.28515625" customWidth="1"/>
    <col min="9731" max="9731" width="17.140625" customWidth="1"/>
    <col min="9732" max="9732" width="21.42578125" customWidth="1"/>
    <col min="9733" max="9733" width="21.5703125" customWidth="1"/>
    <col min="9734" max="9734" width="25.85546875" customWidth="1"/>
    <col min="9985" max="9985" width="45" customWidth="1"/>
    <col min="9986" max="9986" width="6.28515625" customWidth="1"/>
    <col min="9987" max="9987" width="17.140625" customWidth="1"/>
    <col min="9988" max="9988" width="21.42578125" customWidth="1"/>
    <col min="9989" max="9989" width="21.5703125" customWidth="1"/>
    <col min="9990" max="9990" width="25.85546875" customWidth="1"/>
    <col min="10241" max="10241" width="45" customWidth="1"/>
    <col min="10242" max="10242" width="6.28515625" customWidth="1"/>
    <col min="10243" max="10243" width="17.140625" customWidth="1"/>
    <col min="10244" max="10244" width="21.42578125" customWidth="1"/>
    <col min="10245" max="10245" width="21.5703125" customWidth="1"/>
    <col min="10246" max="10246" width="25.85546875" customWidth="1"/>
    <col min="10497" max="10497" width="45" customWidth="1"/>
    <col min="10498" max="10498" width="6.28515625" customWidth="1"/>
    <col min="10499" max="10499" width="17.140625" customWidth="1"/>
    <col min="10500" max="10500" width="21.42578125" customWidth="1"/>
    <col min="10501" max="10501" width="21.5703125" customWidth="1"/>
    <col min="10502" max="10502" width="25.85546875" customWidth="1"/>
    <col min="10753" max="10753" width="45" customWidth="1"/>
    <col min="10754" max="10754" width="6.28515625" customWidth="1"/>
    <col min="10755" max="10755" width="17.140625" customWidth="1"/>
    <col min="10756" max="10756" width="21.42578125" customWidth="1"/>
    <col min="10757" max="10757" width="21.5703125" customWidth="1"/>
    <col min="10758" max="10758" width="25.85546875" customWidth="1"/>
    <col min="11009" max="11009" width="45" customWidth="1"/>
    <col min="11010" max="11010" width="6.28515625" customWidth="1"/>
    <col min="11011" max="11011" width="17.140625" customWidth="1"/>
    <col min="11012" max="11012" width="21.42578125" customWidth="1"/>
    <col min="11013" max="11013" width="21.5703125" customWidth="1"/>
    <col min="11014" max="11014" width="25.85546875" customWidth="1"/>
    <col min="11265" max="11265" width="45" customWidth="1"/>
    <col min="11266" max="11266" width="6.28515625" customWidth="1"/>
    <col min="11267" max="11267" width="17.140625" customWidth="1"/>
    <col min="11268" max="11268" width="21.42578125" customWidth="1"/>
    <col min="11269" max="11269" width="21.5703125" customWidth="1"/>
    <col min="11270" max="11270" width="25.85546875" customWidth="1"/>
    <col min="11521" max="11521" width="45" customWidth="1"/>
    <col min="11522" max="11522" width="6.28515625" customWidth="1"/>
    <col min="11523" max="11523" width="17.140625" customWidth="1"/>
    <col min="11524" max="11524" width="21.42578125" customWidth="1"/>
    <col min="11525" max="11525" width="21.5703125" customWidth="1"/>
    <col min="11526" max="11526" width="25.85546875" customWidth="1"/>
    <col min="11777" max="11777" width="45" customWidth="1"/>
    <col min="11778" max="11778" width="6.28515625" customWidth="1"/>
    <col min="11779" max="11779" width="17.140625" customWidth="1"/>
    <col min="11780" max="11780" width="21.42578125" customWidth="1"/>
    <col min="11781" max="11781" width="21.5703125" customWidth="1"/>
    <col min="11782" max="11782" width="25.85546875" customWidth="1"/>
    <col min="12033" max="12033" width="45" customWidth="1"/>
    <col min="12034" max="12034" width="6.28515625" customWidth="1"/>
    <col min="12035" max="12035" width="17.140625" customWidth="1"/>
    <col min="12036" max="12036" width="21.42578125" customWidth="1"/>
    <col min="12037" max="12037" width="21.5703125" customWidth="1"/>
    <col min="12038" max="12038" width="25.85546875" customWidth="1"/>
    <col min="12289" max="12289" width="45" customWidth="1"/>
    <col min="12290" max="12290" width="6.28515625" customWidth="1"/>
    <col min="12291" max="12291" width="17.140625" customWidth="1"/>
    <col min="12292" max="12292" width="21.42578125" customWidth="1"/>
    <col min="12293" max="12293" width="21.5703125" customWidth="1"/>
    <col min="12294" max="12294" width="25.85546875" customWidth="1"/>
    <col min="12545" max="12545" width="45" customWidth="1"/>
    <col min="12546" max="12546" width="6.28515625" customWidth="1"/>
    <col min="12547" max="12547" width="17.140625" customWidth="1"/>
    <col min="12548" max="12548" width="21.42578125" customWidth="1"/>
    <col min="12549" max="12549" width="21.5703125" customWidth="1"/>
    <col min="12550" max="12550" width="25.85546875" customWidth="1"/>
    <col min="12801" max="12801" width="45" customWidth="1"/>
    <col min="12802" max="12802" width="6.28515625" customWidth="1"/>
    <col min="12803" max="12803" width="17.140625" customWidth="1"/>
    <col min="12804" max="12804" width="21.42578125" customWidth="1"/>
    <col min="12805" max="12805" width="21.5703125" customWidth="1"/>
    <col min="12806" max="12806" width="25.85546875" customWidth="1"/>
    <col min="13057" max="13057" width="45" customWidth="1"/>
    <col min="13058" max="13058" width="6.28515625" customWidth="1"/>
    <col min="13059" max="13059" width="17.140625" customWidth="1"/>
    <col min="13060" max="13060" width="21.42578125" customWidth="1"/>
    <col min="13061" max="13061" width="21.5703125" customWidth="1"/>
    <col min="13062" max="13062" width="25.85546875" customWidth="1"/>
    <col min="13313" max="13313" width="45" customWidth="1"/>
    <col min="13314" max="13314" width="6.28515625" customWidth="1"/>
    <col min="13315" max="13315" width="17.140625" customWidth="1"/>
    <col min="13316" max="13316" width="21.42578125" customWidth="1"/>
    <col min="13317" max="13317" width="21.5703125" customWidth="1"/>
    <col min="13318" max="13318" width="25.85546875" customWidth="1"/>
    <col min="13569" max="13569" width="45" customWidth="1"/>
    <col min="13570" max="13570" width="6.28515625" customWidth="1"/>
    <col min="13571" max="13571" width="17.140625" customWidth="1"/>
    <col min="13572" max="13572" width="21.42578125" customWidth="1"/>
    <col min="13573" max="13573" width="21.5703125" customWidth="1"/>
    <col min="13574" max="13574" width="25.85546875" customWidth="1"/>
    <col min="13825" max="13825" width="45" customWidth="1"/>
    <col min="13826" max="13826" width="6.28515625" customWidth="1"/>
    <col min="13827" max="13827" width="17.140625" customWidth="1"/>
    <col min="13828" max="13828" width="21.42578125" customWidth="1"/>
    <col min="13829" max="13829" width="21.5703125" customWidth="1"/>
    <col min="13830" max="13830" width="25.85546875" customWidth="1"/>
    <col min="14081" max="14081" width="45" customWidth="1"/>
    <col min="14082" max="14082" width="6.28515625" customWidth="1"/>
    <col min="14083" max="14083" width="17.140625" customWidth="1"/>
    <col min="14084" max="14084" width="21.42578125" customWidth="1"/>
    <col min="14085" max="14085" width="21.5703125" customWidth="1"/>
    <col min="14086" max="14086" width="25.85546875" customWidth="1"/>
    <col min="14337" max="14337" width="45" customWidth="1"/>
    <col min="14338" max="14338" width="6.28515625" customWidth="1"/>
    <col min="14339" max="14339" width="17.140625" customWidth="1"/>
    <col min="14340" max="14340" width="21.42578125" customWidth="1"/>
    <col min="14341" max="14341" width="21.5703125" customWidth="1"/>
    <col min="14342" max="14342" width="25.85546875" customWidth="1"/>
    <col min="14593" max="14593" width="45" customWidth="1"/>
    <col min="14594" max="14594" width="6.28515625" customWidth="1"/>
    <col min="14595" max="14595" width="17.140625" customWidth="1"/>
    <col min="14596" max="14596" width="21.42578125" customWidth="1"/>
    <col min="14597" max="14597" width="21.5703125" customWidth="1"/>
    <col min="14598" max="14598" width="25.85546875" customWidth="1"/>
    <col min="14849" max="14849" width="45" customWidth="1"/>
    <col min="14850" max="14850" width="6.28515625" customWidth="1"/>
    <col min="14851" max="14851" width="17.140625" customWidth="1"/>
    <col min="14852" max="14852" width="21.42578125" customWidth="1"/>
    <col min="14853" max="14853" width="21.5703125" customWidth="1"/>
    <col min="14854" max="14854" width="25.85546875" customWidth="1"/>
    <col min="15105" max="15105" width="45" customWidth="1"/>
    <col min="15106" max="15106" width="6.28515625" customWidth="1"/>
    <col min="15107" max="15107" width="17.140625" customWidth="1"/>
    <col min="15108" max="15108" width="21.42578125" customWidth="1"/>
    <col min="15109" max="15109" width="21.5703125" customWidth="1"/>
    <col min="15110" max="15110" width="25.85546875" customWidth="1"/>
    <col min="15361" max="15361" width="45" customWidth="1"/>
    <col min="15362" max="15362" width="6.28515625" customWidth="1"/>
    <col min="15363" max="15363" width="17.140625" customWidth="1"/>
    <col min="15364" max="15364" width="21.42578125" customWidth="1"/>
    <col min="15365" max="15365" width="21.5703125" customWidth="1"/>
    <col min="15366" max="15366" width="25.85546875" customWidth="1"/>
    <col min="15617" max="15617" width="45" customWidth="1"/>
    <col min="15618" max="15618" width="6.28515625" customWidth="1"/>
    <col min="15619" max="15619" width="17.140625" customWidth="1"/>
    <col min="15620" max="15620" width="21.42578125" customWidth="1"/>
    <col min="15621" max="15621" width="21.5703125" customWidth="1"/>
    <col min="15622" max="15622" width="25.85546875" customWidth="1"/>
    <col min="15873" max="15873" width="45" customWidth="1"/>
    <col min="15874" max="15874" width="6.28515625" customWidth="1"/>
    <col min="15875" max="15875" width="17.140625" customWidth="1"/>
    <col min="15876" max="15876" width="21.42578125" customWidth="1"/>
    <col min="15877" max="15877" width="21.5703125" customWidth="1"/>
    <col min="15878" max="15878" width="25.85546875" customWidth="1"/>
    <col min="16129" max="16129" width="45" customWidth="1"/>
    <col min="16130" max="16130" width="6.28515625" customWidth="1"/>
    <col min="16131" max="16131" width="17.140625" customWidth="1"/>
    <col min="16132" max="16132" width="21.42578125" customWidth="1"/>
    <col min="16133" max="16133" width="21.5703125" customWidth="1"/>
    <col min="16134" max="16134" width="25.85546875" customWidth="1"/>
  </cols>
  <sheetData>
    <row r="1" spans="1:60" ht="30" customHeight="1" x14ac:dyDescent="0.2">
      <c r="A1" s="1" t="s">
        <v>0</v>
      </c>
      <c r="B1" s="1"/>
      <c r="C1" s="1"/>
      <c r="D1" s="1"/>
      <c r="E1" s="1"/>
      <c r="F1" s="1"/>
    </row>
    <row r="2" spans="1:60" s="5" customFormat="1" x14ac:dyDescent="0.2">
      <c r="A2" s="2" t="s">
        <v>1</v>
      </c>
      <c r="B2" s="3"/>
      <c r="C2" s="4"/>
      <c r="D2" s="4"/>
      <c r="E2" s="4"/>
      <c r="F2" s="4"/>
    </row>
    <row r="3" spans="1:60" s="8" customFormat="1" ht="15" x14ac:dyDescent="0.25">
      <c r="A3" s="6" t="s">
        <v>2</v>
      </c>
      <c r="B3" s="7"/>
      <c r="C3" s="7"/>
      <c r="D3" s="7"/>
      <c r="E3" s="7"/>
      <c r="F3" s="7"/>
    </row>
    <row r="4" spans="1:60" ht="15.75" customHeight="1" x14ac:dyDescent="0.2">
      <c r="A4" s="9" t="s">
        <v>3</v>
      </c>
      <c r="B4" s="9"/>
      <c r="C4" s="9"/>
      <c r="D4" s="9"/>
      <c r="E4" s="9"/>
      <c r="F4" s="9"/>
    </row>
    <row r="5" spans="1:60" ht="12.75" customHeight="1" x14ac:dyDescent="0.2">
      <c r="A5" s="10" t="s">
        <v>4</v>
      </c>
      <c r="B5" s="10"/>
      <c r="C5" s="10"/>
      <c r="D5" s="10"/>
      <c r="E5" s="10"/>
      <c r="F5" s="10"/>
    </row>
    <row r="6" spans="1:60" ht="12.75" customHeight="1" x14ac:dyDescent="0.2">
      <c r="A6" s="11" t="s">
        <v>5</v>
      </c>
      <c r="B6" s="11"/>
      <c r="C6" s="11"/>
      <c r="D6" s="11"/>
      <c r="E6" s="11"/>
      <c r="F6" s="11"/>
    </row>
    <row r="7" spans="1:60" ht="12.75" customHeight="1" x14ac:dyDescent="0.2">
      <c r="A7" s="12" t="s">
        <v>6</v>
      </c>
      <c r="B7" s="12"/>
      <c r="C7" s="12"/>
      <c r="D7" s="12"/>
      <c r="E7" s="12"/>
      <c r="F7" s="12"/>
    </row>
    <row r="8" spans="1:60" ht="13.5" customHeight="1" x14ac:dyDescent="0.2">
      <c r="A8" s="1" t="s">
        <v>7</v>
      </c>
      <c r="B8" s="1"/>
      <c r="C8" s="1"/>
      <c r="D8" s="1"/>
      <c r="E8" s="1"/>
      <c r="F8" s="1"/>
    </row>
    <row r="9" spans="1:60" s="17" customFormat="1" ht="12.75" customHeight="1" x14ac:dyDescent="0.2">
      <c r="A9" s="13" t="s">
        <v>8</v>
      </c>
      <c r="B9" s="14" t="s">
        <v>9</v>
      </c>
      <c r="C9" s="15" t="s">
        <v>10</v>
      </c>
      <c r="D9" s="16" t="s">
        <v>11</v>
      </c>
      <c r="E9" s="16" t="s">
        <v>12</v>
      </c>
      <c r="F9" s="16" t="s">
        <v>13</v>
      </c>
    </row>
    <row r="10" spans="1:60" s="17" customFormat="1" ht="38.25" x14ac:dyDescent="0.2">
      <c r="A10" s="13"/>
      <c r="B10" s="14"/>
      <c r="C10" s="15" t="s">
        <v>14</v>
      </c>
      <c r="D10" s="16"/>
      <c r="E10" s="16"/>
      <c r="F10" s="16"/>
    </row>
    <row r="11" spans="1:60" s="5" customFormat="1" ht="18" customHeight="1" x14ac:dyDescent="0.2">
      <c r="A11" s="18" t="s">
        <v>15</v>
      </c>
      <c r="B11" s="18"/>
      <c r="C11" s="18"/>
      <c r="D11" s="18"/>
      <c r="E11" s="18"/>
      <c r="F11" s="18"/>
      <c r="BF11"/>
      <c r="BG11"/>
      <c r="BH11"/>
    </row>
    <row r="12" spans="1:60" s="5" customFormat="1" ht="18" customHeight="1" x14ac:dyDescent="0.2">
      <c r="A12" s="18" t="s">
        <v>16</v>
      </c>
      <c r="B12" s="18"/>
      <c r="C12" s="18"/>
      <c r="D12" s="18"/>
      <c r="E12" s="18"/>
      <c r="F12" s="18"/>
      <c r="BF12"/>
      <c r="BG12"/>
      <c r="BH12"/>
    </row>
    <row r="13" spans="1:60" s="5" customFormat="1" ht="24" x14ac:dyDescent="0.2">
      <c r="A13" s="19" t="s">
        <v>17</v>
      </c>
      <c r="B13" s="20" t="s">
        <v>18</v>
      </c>
      <c r="C13" s="21">
        <f>C14+C15+C16</f>
        <v>85784.6</v>
      </c>
      <c r="D13" s="21">
        <f>D14+D15+D16</f>
        <v>118813.2</v>
      </c>
      <c r="E13" s="21">
        <f>E14+E15+E16</f>
        <v>125443.79999999999</v>
      </c>
      <c r="F13" s="19">
        <f t="shared" ref="F13:F42" si="0">E13-D13</f>
        <v>6630.5999999999913</v>
      </c>
      <c r="BF13"/>
      <c r="BG13"/>
      <c r="BH13"/>
    </row>
    <row r="14" spans="1:60" s="5" customFormat="1" x14ac:dyDescent="0.2">
      <c r="A14" s="22" t="s">
        <v>19</v>
      </c>
      <c r="B14" s="23" t="s">
        <v>20</v>
      </c>
      <c r="C14" s="21">
        <v>46711.5</v>
      </c>
      <c r="D14" s="21">
        <v>71272.399999999994</v>
      </c>
      <c r="E14" s="21">
        <v>71720.899999999994</v>
      </c>
      <c r="F14" s="19">
        <f t="shared" si="0"/>
        <v>448.5</v>
      </c>
      <c r="BF14"/>
      <c r="BG14"/>
      <c r="BH14"/>
    </row>
    <row r="15" spans="1:60" s="5" customFormat="1" x14ac:dyDescent="0.2">
      <c r="A15" s="22" t="s">
        <v>21</v>
      </c>
      <c r="B15" s="23" t="s">
        <v>22</v>
      </c>
      <c r="C15" s="21">
        <v>19613.3</v>
      </c>
      <c r="D15" s="21">
        <v>25840.799999999999</v>
      </c>
      <c r="E15" s="21">
        <v>29200.799999999999</v>
      </c>
      <c r="F15" s="19">
        <f t="shared" si="0"/>
        <v>3360</v>
      </c>
      <c r="BF15"/>
      <c r="BG15"/>
      <c r="BH15"/>
    </row>
    <row r="16" spans="1:60" s="5" customFormat="1" ht="12.75" customHeight="1" x14ac:dyDescent="0.2">
      <c r="A16" s="22" t="s">
        <v>23</v>
      </c>
      <c r="B16" s="23" t="s">
        <v>24</v>
      </c>
      <c r="C16" s="21">
        <v>19459.8</v>
      </c>
      <c r="D16" s="21">
        <v>21700</v>
      </c>
      <c r="E16" s="21">
        <v>24522.1</v>
      </c>
      <c r="F16" s="19">
        <f t="shared" si="0"/>
        <v>2822.0999999999985</v>
      </c>
      <c r="BF16"/>
      <c r="BG16"/>
      <c r="BH16"/>
    </row>
    <row r="17" spans="1:60" s="5" customFormat="1" x14ac:dyDescent="0.2">
      <c r="A17" s="19" t="s">
        <v>25</v>
      </c>
      <c r="B17" s="20" t="s">
        <v>26</v>
      </c>
      <c r="C17" s="21"/>
      <c r="D17" s="21"/>
      <c r="E17" s="21"/>
      <c r="F17" s="19">
        <f t="shared" si="0"/>
        <v>0</v>
      </c>
      <c r="BF17"/>
      <c r="BG17"/>
      <c r="BH17"/>
    </row>
    <row r="18" spans="1:60" s="5" customFormat="1" x14ac:dyDescent="0.2">
      <c r="A18" s="19" t="s">
        <v>27</v>
      </c>
      <c r="B18" s="20" t="s">
        <v>28</v>
      </c>
      <c r="C18" s="21">
        <v>7650</v>
      </c>
      <c r="D18" s="21">
        <v>10000</v>
      </c>
      <c r="E18" s="21">
        <v>16457.099999999999</v>
      </c>
      <c r="F18" s="19">
        <f t="shared" si="0"/>
        <v>6457.0999999999985</v>
      </c>
      <c r="I18" s="5" t="s">
        <v>29</v>
      </c>
      <c r="BF18"/>
      <c r="BG18"/>
      <c r="BH18"/>
    </row>
    <row r="19" spans="1:60" s="5" customFormat="1" x14ac:dyDescent="0.2">
      <c r="A19" s="19" t="s">
        <v>30</v>
      </c>
      <c r="B19" s="20" t="s">
        <v>31</v>
      </c>
      <c r="C19" s="21"/>
      <c r="D19" s="21"/>
      <c r="E19" s="21"/>
      <c r="F19" s="19">
        <f t="shared" si="0"/>
        <v>0</v>
      </c>
      <c r="BF19"/>
      <c r="BG19"/>
      <c r="BH19"/>
    </row>
    <row r="20" spans="1:60" s="5" customFormat="1" x14ac:dyDescent="0.2">
      <c r="A20" s="19" t="s">
        <v>32</v>
      </c>
      <c r="B20" s="20" t="s">
        <v>33</v>
      </c>
      <c r="C20" s="21">
        <v>7.8</v>
      </c>
      <c r="D20" s="21"/>
      <c r="E20" s="21">
        <v>28.2</v>
      </c>
      <c r="F20" s="19">
        <f t="shared" si="0"/>
        <v>28.2</v>
      </c>
      <c r="BF20"/>
      <c r="BG20"/>
      <c r="BH20"/>
    </row>
    <row r="21" spans="1:60" s="5" customFormat="1" x14ac:dyDescent="0.2">
      <c r="A21" s="19" t="s">
        <v>34</v>
      </c>
      <c r="B21" s="20" t="s">
        <v>35</v>
      </c>
      <c r="C21" s="21">
        <v>4095.4</v>
      </c>
      <c r="D21" s="21">
        <v>4200</v>
      </c>
      <c r="E21" s="21">
        <v>4808.8</v>
      </c>
      <c r="F21" s="19">
        <f t="shared" si="0"/>
        <v>608.80000000000018</v>
      </c>
      <c r="BF21"/>
      <c r="BG21"/>
      <c r="BH21"/>
    </row>
    <row r="22" spans="1:60" s="5" customFormat="1" ht="14.25" customHeight="1" x14ac:dyDescent="0.2">
      <c r="A22" s="19" t="s">
        <v>36</v>
      </c>
      <c r="B22" s="20" t="s">
        <v>37</v>
      </c>
      <c r="C22" s="21">
        <v>14769.3</v>
      </c>
      <c r="D22" s="21">
        <v>22168.799999999999</v>
      </c>
      <c r="E22" s="21">
        <v>4752.2</v>
      </c>
      <c r="F22" s="19">
        <f t="shared" si="0"/>
        <v>-17416.599999999999</v>
      </c>
      <c r="BF22"/>
      <c r="BG22"/>
      <c r="BH22"/>
    </row>
    <row r="23" spans="1:60" s="5" customFormat="1" ht="14.25" customHeight="1" x14ac:dyDescent="0.2">
      <c r="A23" s="19" t="s">
        <v>38</v>
      </c>
      <c r="B23" s="20" t="s">
        <v>39</v>
      </c>
      <c r="C23" s="21"/>
      <c r="D23" s="21"/>
      <c r="E23" s="21"/>
      <c r="F23" s="19">
        <f t="shared" si="0"/>
        <v>0</v>
      </c>
      <c r="BF23"/>
      <c r="BG23"/>
      <c r="BH23"/>
    </row>
    <row r="24" spans="1:60" s="5" customFormat="1" ht="15" customHeight="1" x14ac:dyDescent="0.2">
      <c r="A24" s="24" t="s">
        <v>40</v>
      </c>
      <c r="B24" s="20" t="s">
        <v>41</v>
      </c>
      <c r="C24" s="21">
        <v>-40.4</v>
      </c>
      <c r="D24" s="21"/>
      <c r="E24" s="21">
        <v>0</v>
      </c>
      <c r="F24" s="19">
        <f t="shared" si="0"/>
        <v>0</v>
      </c>
      <c r="BF24"/>
      <c r="BG24"/>
      <c r="BH24"/>
    </row>
    <row r="25" spans="1:60" s="5" customFormat="1" ht="47.25" x14ac:dyDescent="0.25">
      <c r="A25" s="25" t="s">
        <v>42</v>
      </c>
      <c r="B25" s="26" t="s">
        <v>43</v>
      </c>
      <c r="C25" s="27">
        <v>82735.899999999994</v>
      </c>
      <c r="D25" s="27">
        <f>D13+D17+D18+D19+D20+D21-D22-D23-D24</f>
        <v>110844.40000000001</v>
      </c>
      <c r="E25" s="27">
        <f>SUM(E13,E18,E20,E21,-E22,E24)</f>
        <v>141985.69999999998</v>
      </c>
      <c r="F25" s="28">
        <f t="shared" si="0"/>
        <v>31141.299999999974</v>
      </c>
      <c r="BF25"/>
      <c r="BG25"/>
      <c r="BH25"/>
    </row>
    <row r="26" spans="1:60" s="5" customFormat="1" ht="18" customHeight="1" x14ac:dyDescent="0.2">
      <c r="A26" s="18" t="s">
        <v>44</v>
      </c>
      <c r="B26" s="18"/>
      <c r="C26" s="18"/>
      <c r="D26" s="18"/>
      <c r="E26" s="18"/>
      <c r="F26" s="18">
        <f t="shared" si="0"/>
        <v>0</v>
      </c>
      <c r="BF26"/>
      <c r="BG26"/>
      <c r="BH26"/>
    </row>
    <row r="27" spans="1:60" s="5" customFormat="1" ht="24" x14ac:dyDescent="0.2">
      <c r="A27" s="29" t="s">
        <v>45</v>
      </c>
      <c r="B27" s="20" t="s">
        <v>46</v>
      </c>
      <c r="C27" s="21">
        <v>71963.600000000006</v>
      </c>
      <c r="D27" s="21">
        <v>97790.5</v>
      </c>
      <c r="E27" s="21">
        <v>109990.5</v>
      </c>
      <c r="F27" s="19">
        <f t="shared" si="0"/>
        <v>12200</v>
      </c>
      <c r="BF27"/>
      <c r="BG27"/>
      <c r="BH27"/>
    </row>
    <row r="28" spans="1:60" s="5" customFormat="1" ht="15" customHeight="1" x14ac:dyDescent="0.2">
      <c r="A28" s="29" t="s">
        <v>47</v>
      </c>
      <c r="B28" s="20" t="s">
        <v>48</v>
      </c>
      <c r="C28" s="21">
        <f>SUM(C29:C37)</f>
        <v>6150.4</v>
      </c>
      <c r="D28" s="21">
        <f>SUM(D29:D37)</f>
        <v>7505.7</v>
      </c>
      <c r="E28" s="21">
        <f>SUM(E29:E37)</f>
        <v>7840.2000000000007</v>
      </c>
      <c r="F28" s="19">
        <f t="shared" si="0"/>
        <v>334.50000000000091</v>
      </c>
      <c r="BF28"/>
      <c r="BG28"/>
      <c r="BH28"/>
    </row>
    <row r="29" spans="1:60" s="5" customFormat="1" ht="15" customHeight="1" x14ac:dyDescent="0.2">
      <c r="A29" s="30" t="s">
        <v>49</v>
      </c>
      <c r="B29" s="23" t="s">
        <v>50</v>
      </c>
      <c r="C29" s="21">
        <v>4154.5</v>
      </c>
      <c r="D29" s="21">
        <v>5370.8</v>
      </c>
      <c r="E29" s="21">
        <v>5357.6</v>
      </c>
      <c r="F29" s="19">
        <f t="shared" si="0"/>
        <v>-13.199999999999818</v>
      </c>
      <c r="BF29"/>
      <c r="BG29"/>
      <c r="BH29"/>
    </row>
    <row r="30" spans="1:60" s="5" customFormat="1" ht="15" customHeight="1" x14ac:dyDescent="0.2">
      <c r="A30" s="30" t="s">
        <v>51</v>
      </c>
      <c r="B30" s="23" t="s">
        <v>52</v>
      </c>
      <c r="C30" s="21">
        <v>862.7</v>
      </c>
      <c r="D30" s="21">
        <v>1181.5999999999999</v>
      </c>
      <c r="E30" s="21">
        <v>1141.4000000000001</v>
      </c>
      <c r="F30" s="19">
        <f t="shared" si="0"/>
        <v>-40.199999999999818</v>
      </c>
      <c r="BF30"/>
      <c r="BG30"/>
      <c r="BH30"/>
    </row>
    <row r="31" spans="1:60" s="5" customFormat="1" ht="24" x14ac:dyDescent="0.2">
      <c r="A31" s="30" t="s">
        <v>53</v>
      </c>
      <c r="B31" s="23" t="s">
        <v>54</v>
      </c>
      <c r="C31" s="21">
        <v>360.9</v>
      </c>
      <c r="D31" s="21">
        <v>500</v>
      </c>
      <c r="E31" s="21">
        <v>542.6</v>
      </c>
      <c r="F31" s="19">
        <f t="shared" si="0"/>
        <v>42.600000000000023</v>
      </c>
      <c r="BF31"/>
      <c r="BG31"/>
      <c r="BH31"/>
    </row>
    <row r="32" spans="1:60" s="5" customFormat="1" ht="15.75" customHeight="1" x14ac:dyDescent="0.2">
      <c r="A32" s="30" t="s">
        <v>55</v>
      </c>
      <c r="B32" s="23" t="s">
        <v>56</v>
      </c>
      <c r="C32" s="21"/>
      <c r="D32" s="21">
        <v>0</v>
      </c>
      <c r="E32" s="21"/>
      <c r="F32" s="19">
        <f t="shared" si="0"/>
        <v>0</v>
      </c>
      <c r="BF32"/>
      <c r="BG32"/>
      <c r="BH32"/>
    </row>
    <row r="33" spans="1:60" s="5" customFormat="1" ht="14.25" customHeight="1" x14ac:dyDescent="0.2">
      <c r="A33" s="30" t="s">
        <v>57</v>
      </c>
      <c r="B33" s="23" t="s">
        <v>58</v>
      </c>
      <c r="C33" s="21">
        <v>1.1000000000000001</v>
      </c>
      <c r="D33" s="21"/>
      <c r="E33" s="21"/>
      <c r="F33" s="19">
        <f t="shared" si="0"/>
        <v>0</v>
      </c>
      <c r="BF33"/>
      <c r="BG33"/>
      <c r="BH33"/>
    </row>
    <row r="34" spans="1:60" s="5" customFormat="1" ht="13.5" customHeight="1" x14ac:dyDescent="0.2">
      <c r="A34" s="30" t="s">
        <v>59</v>
      </c>
      <c r="B34" s="23" t="s">
        <v>60</v>
      </c>
      <c r="C34" s="21">
        <v>14.8</v>
      </c>
      <c r="D34" s="21">
        <v>14.5</v>
      </c>
      <c r="E34" s="21">
        <v>14.6</v>
      </c>
      <c r="F34" s="19">
        <f t="shared" si="0"/>
        <v>9.9999999999999645E-2</v>
      </c>
      <c r="BF34"/>
      <c r="BG34"/>
      <c r="BH34"/>
    </row>
    <row r="35" spans="1:60" s="5" customFormat="1" ht="13.5" customHeight="1" x14ac:dyDescent="0.2">
      <c r="A35" s="30" t="s">
        <v>61</v>
      </c>
      <c r="B35" s="23" t="s">
        <v>62</v>
      </c>
      <c r="C35" s="21">
        <v>17.399999999999999</v>
      </c>
      <c r="D35" s="21">
        <v>40</v>
      </c>
      <c r="E35" s="21">
        <v>61.1</v>
      </c>
      <c r="F35" s="19">
        <f t="shared" si="0"/>
        <v>21.1</v>
      </c>
      <c r="BF35"/>
      <c r="BG35"/>
      <c r="BH35"/>
    </row>
    <row r="36" spans="1:60" s="5" customFormat="1" ht="12" customHeight="1" x14ac:dyDescent="0.2">
      <c r="A36" s="30" t="s">
        <v>63</v>
      </c>
      <c r="B36" s="23" t="s">
        <v>64</v>
      </c>
      <c r="C36" s="21"/>
      <c r="D36" s="21"/>
      <c r="E36" s="21"/>
      <c r="F36" s="19">
        <f t="shared" si="0"/>
        <v>0</v>
      </c>
      <c r="BF36"/>
      <c r="BG36"/>
      <c r="BH36"/>
    </row>
    <row r="37" spans="1:60" s="5" customFormat="1" ht="12.75" customHeight="1" x14ac:dyDescent="0.2">
      <c r="A37" s="30" t="s">
        <v>65</v>
      </c>
      <c r="B37" s="23" t="s">
        <v>66</v>
      </c>
      <c r="C37" s="21">
        <v>739</v>
      </c>
      <c r="D37" s="21">
        <v>398.8</v>
      </c>
      <c r="E37" s="21">
        <v>722.9</v>
      </c>
      <c r="F37" s="19">
        <f t="shared" si="0"/>
        <v>324.09999999999997</v>
      </c>
      <c r="BF37"/>
      <c r="BG37"/>
      <c r="BH37"/>
    </row>
    <row r="38" spans="1:60" s="5" customFormat="1" ht="13.5" customHeight="1" x14ac:dyDescent="0.2">
      <c r="A38" s="29" t="s">
        <v>67</v>
      </c>
      <c r="B38" s="20" t="s">
        <v>68</v>
      </c>
      <c r="C38" s="21">
        <v>2422.1999999999998</v>
      </c>
      <c r="D38" s="21">
        <v>2750</v>
      </c>
      <c r="E38" s="21">
        <v>2935.5</v>
      </c>
      <c r="F38" s="19">
        <f t="shared" si="0"/>
        <v>185.5</v>
      </c>
      <c r="BF38"/>
      <c r="BG38"/>
      <c r="BH38"/>
    </row>
    <row r="39" spans="1:60" s="5" customFormat="1" ht="13.5" customHeight="1" x14ac:dyDescent="0.2">
      <c r="A39" s="29" t="s">
        <v>69</v>
      </c>
      <c r="B39" s="20" t="s">
        <v>70</v>
      </c>
      <c r="C39" s="21">
        <v>2610.8000000000002</v>
      </c>
      <c r="D39" s="21">
        <v>1350</v>
      </c>
      <c r="E39" s="21">
        <v>2449.3000000000002</v>
      </c>
      <c r="F39" s="19">
        <f t="shared" si="0"/>
        <v>1099.3000000000002</v>
      </c>
      <c r="BF39"/>
      <c r="BG39"/>
      <c r="BH39"/>
    </row>
    <row r="40" spans="1:60" s="5" customFormat="1" ht="14.25" customHeight="1" x14ac:dyDescent="0.2">
      <c r="A40" s="29" t="s">
        <v>71</v>
      </c>
      <c r="B40" s="20" t="s">
        <v>72</v>
      </c>
      <c r="C40" s="21">
        <v>280.5</v>
      </c>
      <c r="D40" s="21">
        <v>662</v>
      </c>
      <c r="E40" s="21">
        <v>87.7</v>
      </c>
      <c r="F40" s="19">
        <f t="shared" si="0"/>
        <v>-574.29999999999995</v>
      </c>
      <c r="BF40"/>
      <c r="BG40"/>
      <c r="BH40"/>
    </row>
    <row r="41" spans="1:60" s="5" customFormat="1" ht="12.75" customHeight="1" x14ac:dyDescent="0.2">
      <c r="A41" s="29" t="s">
        <v>73</v>
      </c>
      <c r="B41" s="20" t="s">
        <v>74</v>
      </c>
      <c r="C41" s="21"/>
      <c r="D41" s="21"/>
      <c r="E41" s="21"/>
      <c r="F41" s="19">
        <f t="shared" si="0"/>
        <v>0</v>
      </c>
      <c r="BF41"/>
      <c r="BG41"/>
      <c r="BH41"/>
    </row>
    <row r="42" spans="1:60" s="34" customFormat="1" ht="18" customHeight="1" x14ac:dyDescent="0.25">
      <c r="A42" s="31" t="s">
        <v>75</v>
      </c>
      <c r="B42" s="32" t="s">
        <v>76</v>
      </c>
      <c r="C42" s="33">
        <f>SUM(C27,C28,C38:C41)</f>
        <v>83427.5</v>
      </c>
      <c r="D42" s="33">
        <f>SUM(D27,D28,D38:D41)</f>
        <v>110058.2</v>
      </c>
      <c r="E42" s="33">
        <f>SUM(E27,E28,E38:E41)</f>
        <v>123303.2</v>
      </c>
      <c r="F42" s="33">
        <f t="shared" si="0"/>
        <v>13245</v>
      </c>
    </row>
    <row r="43" spans="1:60" s="5" customFormat="1" ht="18" customHeight="1" x14ac:dyDescent="0.2">
      <c r="A43" s="18" t="s">
        <v>77</v>
      </c>
      <c r="B43" s="18"/>
      <c r="C43" s="18"/>
      <c r="D43" s="18"/>
      <c r="E43" s="18"/>
      <c r="F43" s="18"/>
      <c r="BF43"/>
      <c r="BG43"/>
      <c r="BH43"/>
    </row>
    <row r="44" spans="1:60" s="5" customFormat="1" ht="18" customHeight="1" x14ac:dyDescent="0.2">
      <c r="A44" s="35" t="s">
        <v>78</v>
      </c>
      <c r="B44" s="36" t="s">
        <v>79</v>
      </c>
      <c r="C44" s="37">
        <f>SUM(C25,-C42)</f>
        <v>-691.60000000000582</v>
      </c>
      <c r="D44" s="37">
        <f>SUM(D25,-D42)</f>
        <v>786.20000000001164</v>
      </c>
      <c r="E44" s="37">
        <f>SUM(E25,-E42)</f>
        <v>18682.499999999985</v>
      </c>
      <c r="F44" s="38">
        <f t="shared" ref="F44:F54" si="1">E44-D44</f>
        <v>17896.299999999974</v>
      </c>
      <c r="BF44"/>
      <c r="BG44"/>
      <c r="BH44"/>
    </row>
    <row r="45" spans="1:60" s="5" customFormat="1" ht="13.5" customHeight="1" x14ac:dyDescent="0.2">
      <c r="A45" s="39" t="s">
        <v>80</v>
      </c>
      <c r="B45" s="40" t="s">
        <v>81</v>
      </c>
      <c r="C45" s="41">
        <f>IF(C44&gt;0,C44,0)</f>
        <v>0</v>
      </c>
      <c r="D45" s="41">
        <f>IF(D44&gt;0,D44,0)</f>
        <v>786.20000000001164</v>
      </c>
      <c r="E45" s="41">
        <f>IF(E44&gt;0,E44,0)</f>
        <v>18682.499999999985</v>
      </c>
      <c r="F45" s="38">
        <f t="shared" si="1"/>
        <v>17896.299999999974</v>
      </c>
      <c r="BF45"/>
      <c r="BG45"/>
      <c r="BH45"/>
    </row>
    <row r="46" spans="1:60" s="5" customFormat="1" ht="14.25" customHeight="1" x14ac:dyDescent="0.2">
      <c r="A46" s="39" t="s">
        <v>82</v>
      </c>
      <c r="B46" s="40" t="s">
        <v>83</v>
      </c>
      <c r="C46" s="41">
        <f>IF(C44&lt;=0,C44,0)</f>
        <v>-691.60000000000582</v>
      </c>
      <c r="D46" s="41">
        <f>IF(D44&lt;=0,D44,0)</f>
        <v>0</v>
      </c>
      <c r="E46" s="41">
        <f>IF(E44&lt;=0,E44,0)</f>
        <v>0</v>
      </c>
      <c r="F46" s="38">
        <f t="shared" si="1"/>
        <v>0</v>
      </c>
      <c r="BF46"/>
      <c r="BG46"/>
      <c r="BH46"/>
    </row>
    <row r="47" spans="1:60" s="5" customFormat="1" ht="14.25" customHeight="1" x14ac:dyDescent="0.2">
      <c r="A47" s="39" t="s">
        <v>84</v>
      </c>
      <c r="B47" s="40" t="s">
        <v>85</v>
      </c>
      <c r="C47" s="41"/>
      <c r="D47" s="41"/>
      <c r="E47" s="41"/>
      <c r="F47" s="38">
        <f t="shared" si="1"/>
        <v>0</v>
      </c>
      <c r="BF47"/>
      <c r="BG47"/>
      <c r="BH47"/>
    </row>
    <row r="48" spans="1:60" s="5" customFormat="1" ht="14.25" customHeight="1" x14ac:dyDescent="0.2">
      <c r="A48" s="35" t="s">
        <v>86</v>
      </c>
      <c r="B48" s="36" t="s">
        <v>87</v>
      </c>
      <c r="C48" s="37">
        <f>SUM(C44,C47)</f>
        <v>-691.60000000000582</v>
      </c>
      <c r="D48" s="37">
        <f>SUM(D44,D47)</f>
        <v>786.20000000001164</v>
      </c>
      <c r="E48" s="37">
        <f>SUM(E44,E47)</f>
        <v>18682.499999999985</v>
      </c>
      <c r="F48" s="38">
        <f t="shared" si="1"/>
        <v>17896.299999999974</v>
      </c>
      <c r="BF48"/>
      <c r="BG48"/>
      <c r="BH48"/>
    </row>
    <row r="49" spans="1:60" s="5" customFormat="1" ht="13.5" customHeight="1" x14ac:dyDescent="0.2">
      <c r="A49" s="39" t="s">
        <v>88</v>
      </c>
      <c r="B49" s="40" t="s">
        <v>89</v>
      </c>
      <c r="C49" s="41">
        <f>IF(C48&gt;0,C48,0)</f>
        <v>0</v>
      </c>
      <c r="D49" s="41">
        <f>IF(D48&gt;0,D48,0)</f>
        <v>786.20000000001164</v>
      </c>
      <c r="E49" s="41">
        <f>IF(E48&gt;0,E48,0)</f>
        <v>18682.499999999985</v>
      </c>
      <c r="F49" s="38">
        <f t="shared" si="1"/>
        <v>17896.299999999974</v>
      </c>
      <c r="BF49"/>
      <c r="BG49"/>
      <c r="BH49"/>
    </row>
    <row r="50" spans="1:60" s="5" customFormat="1" ht="14.25" customHeight="1" x14ac:dyDescent="0.2">
      <c r="A50" s="39" t="s">
        <v>90</v>
      </c>
      <c r="B50" s="40" t="s">
        <v>91</v>
      </c>
      <c r="C50" s="41">
        <f>IF(C48&lt;=0,C48,0)</f>
        <v>-691.60000000000582</v>
      </c>
      <c r="D50" s="41">
        <f>IF(D48&lt;=0,D48,0)</f>
        <v>0</v>
      </c>
      <c r="E50" s="41">
        <f>IF(E48&lt;=0,E48,0)</f>
        <v>0</v>
      </c>
      <c r="F50" s="38">
        <f t="shared" si="1"/>
        <v>0</v>
      </c>
      <c r="BF50"/>
      <c r="BG50"/>
      <c r="BH50"/>
    </row>
    <row r="51" spans="1:60" s="5" customFormat="1" ht="15" customHeight="1" x14ac:dyDescent="0.2">
      <c r="A51" s="35" t="s">
        <v>92</v>
      </c>
      <c r="B51" s="36" t="s">
        <v>93</v>
      </c>
      <c r="C51" s="41"/>
      <c r="D51" s="41"/>
      <c r="E51" s="41"/>
      <c r="F51" s="38">
        <f t="shared" si="1"/>
        <v>0</v>
      </c>
      <c r="BF51"/>
      <c r="BG51"/>
      <c r="BH51"/>
    </row>
    <row r="52" spans="1:60" s="5" customFormat="1" ht="18" customHeight="1" x14ac:dyDescent="0.2">
      <c r="A52" s="35" t="s">
        <v>94</v>
      </c>
      <c r="B52" s="42" t="s">
        <v>95</v>
      </c>
      <c r="C52" s="37">
        <f>SUM(C48,-C51)</f>
        <v>-691.60000000000582</v>
      </c>
      <c r="D52" s="37">
        <f>SUM(D48,-D51)</f>
        <v>786.20000000001164</v>
      </c>
      <c r="E52" s="37">
        <f>SUM(E48,-E51)</f>
        <v>18682.499999999985</v>
      </c>
      <c r="F52" s="38">
        <f t="shared" si="1"/>
        <v>17896.299999999974</v>
      </c>
      <c r="BF52"/>
      <c r="BG52"/>
      <c r="BH52"/>
    </row>
    <row r="53" spans="1:60" s="5" customFormat="1" ht="15.75" customHeight="1" x14ac:dyDescent="0.2">
      <c r="A53" s="43" t="s">
        <v>96</v>
      </c>
      <c r="B53" s="44" t="s">
        <v>97</v>
      </c>
      <c r="C53" s="45">
        <f>IF(C52&gt;0,C52,0)</f>
        <v>0</v>
      </c>
      <c r="D53" s="45">
        <f>IF(D52&gt;0,D52,0)</f>
        <v>786.20000000001164</v>
      </c>
      <c r="E53" s="45">
        <f>IF(E52&gt;0,E52,0)</f>
        <v>18682.499999999985</v>
      </c>
      <c r="F53" s="38">
        <f t="shared" si="1"/>
        <v>17896.299999999974</v>
      </c>
      <c r="BF53"/>
      <c r="BG53"/>
      <c r="BH53"/>
    </row>
    <row r="54" spans="1:60" s="5" customFormat="1" ht="14.25" customHeight="1" x14ac:dyDescent="0.2">
      <c r="A54" s="43" t="s">
        <v>90</v>
      </c>
      <c r="B54" s="44" t="s">
        <v>98</v>
      </c>
      <c r="C54" s="45">
        <f>IF(C52&lt;=0,C52,0)</f>
        <v>-691.60000000000582</v>
      </c>
      <c r="D54" s="45">
        <f>IF(D52&lt;=0,D52,0)</f>
        <v>0</v>
      </c>
      <c r="E54" s="45">
        <f>IF(E52&lt;=0,E52,0)</f>
        <v>0</v>
      </c>
      <c r="F54" s="38">
        <f t="shared" si="1"/>
        <v>0</v>
      </c>
      <c r="BF54"/>
      <c r="BG54"/>
      <c r="BH54"/>
    </row>
    <row r="55" spans="1:60" s="47" customFormat="1" ht="18" customHeight="1" x14ac:dyDescent="0.2">
      <c r="A55" s="46" t="s">
        <v>99</v>
      </c>
      <c r="B55" s="46"/>
      <c r="C55" s="46"/>
      <c r="D55" s="46"/>
      <c r="E55" s="46"/>
      <c r="F55" s="46"/>
      <c r="BF55" s="48"/>
      <c r="BG55" s="48"/>
      <c r="BH55" s="48"/>
    </row>
    <row r="56" spans="1:60" s="5" customFormat="1" ht="27" customHeight="1" x14ac:dyDescent="0.2">
      <c r="A56" s="49" t="s">
        <v>100</v>
      </c>
      <c r="B56" s="50" t="s">
        <v>101</v>
      </c>
      <c r="C56" s="51">
        <f>SUM(C57:C60)</f>
        <v>17178</v>
      </c>
      <c r="D56" s="51">
        <f>SUM(D57:D60)</f>
        <v>26715</v>
      </c>
      <c r="E56" s="51">
        <f>SUM(E57:E60)</f>
        <v>17360.8</v>
      </c>
      <c r="F56" s="52">
        <f t="shared" ref="F56:F70" si="2">E56-D56</f>
        <v>-9354.2000000000007</v>
      </c>
      <c r="BF56"/>
      <c r="BG56"/>
      <c r="BH56"/>
    </row>
    <row r="57" spans="1:60" s="5" customFormat="1" ht="15.75" customHeight="1" x14ac:dyDescent="0.2">
      <c r="A57" s="53" t="s">
        <v>102</v>
      </c>
      <c r="B57" s="54" t="s">
        <v>103</v>
      </c>
      <c r="C57" s="55"/>
      <c r="D57" s="55"/>
      <c r="E57" s="55"/>
      <c r="F57" s="56">
        <f t="shared" si="2"/>
        <v>0</v>
      </c>
      <c r="BF57"/>
      <c r="BG57"/>
      <c r="BH57"/>
    </row>
    <row r="58" spans="1:60" s="5" customFormat="1" ht="24" customHeight="1" x14ac:dyDescent="0.2">
      <c r="A58" s="53" t="s">
        <v>104</v>
      </c>
      <c r="B58" s="54" t="s">
        <v>105</v>
      </c>
      <c r="C58" s="55">
        <v>8212</v>
      </c>
      <c r="D58" s="55">
        <v>13301.2</v>
      </c>
      <c r="E58" s="55">
        <v>3485</v>
      </c>
      <c r="F58" s="56">
        <f t="shared" si="2"/>
        <v>-9816.2000000000007</v>
      </c>
      <c r="BF58"/>
      <c r="BG58"/>
      <c r="BH58"/>
    </row>
    <row r="59" spans="1:60" s="5" customFormat="1" ht="24" customHeight="1" x14ac:dyDescent="0.2">
      <c r="A59" s="53" t="s">
        <v>106</v>
      </c>
      <c r="B59" s="54" t="s">
        <v>107</v>
      </c>
      <c r="C59" s="55"/>
      <c r="D59" s="55"/>
      <c r="E59" s="55">
        <v>0</v>
      </c>
      <c r="F59" s="56">
        <f t="shared" si="2"/>
        <v>0</v>
      </c>
      <c r="BF59"/>
      <c r="BG59"/>
      <c r="BH59"/>
    </row>
    <row r="60" spans="1:60" s="5" customFormat="1" ht="15" customHeight="1" x14ac:dyDescent="0.2">
      <c r="A60" s="53" t="s">
        <v>108</v>
      </c>
      <c r="B60" s="54" t="s">
        <v>109</v>
      </c>
      <c r="C60" s="55">
        <v>8966</v>
      </c>
      <c r="D60" s="55">
        <v>13413.8</v>
      </c>
      <c r="E60" s="55">
        <v>13875.8</v>
      </c>
      <c r="F60" s="56">
        <f t="shared" si="2"/>
        <v>462</v>
      </c>
      <c r="BF60"/>
      <c r="BG60"/>
      <c r="BH60"/>
    </row>
    <row r="61" spans="1:60" s="5" customFormat="1" ht="23.1" customHeight="1" x14ac:dyDescent="0.2">
      <c r="A61" s="57" t="s">
        <v>110</v>
      </c>
      <c r="B61" s="58" t="s">
        <v>111</v>
      </c>
      <c r="C61" s="55"/>
      <c r="D61" s="55">
        <v>770.6</v>
      </c>
      <c r="E61" s="55">
        <v>1595.4</v>
      </c>
      <c r="F61" s="56">
        <f t="shared" si="2"/>
        <v>824.80000000000007</v>
      </c>
      <c r="BF61"/>
      <c r="BG61"/>
      <c r="BH61"/>
    </row>
    <row r="62" spans="1:60" s="5" customFormat="1" ht="16.5" customHeight="1" x14ac:dyDescent="0.2">
      <c r="A62" s="59" t="s">
        <v>112</v>
      </c>
      <c r="B62" s="50" t="s">
        <v>113</v>
      </c>
      <c r="C62" s="51">
        <v>8300.7000000000007</v>
      </c>
      <c r="D62" s="51">
        <v>13835.7</v>
      </c>
      <c r="E62" s="51">
        <v>10303.6</v>
      </c>
      <c r="F62" s="60">
        <f t="shared" si="2"/>
        <v>-3532.1000000000004</v>
      </c>
      <c r="BF62"/>
      <c r="BG62"/>
      <c r="BH62"/>
    </row>
    <row r="63" spans="1:60" s="5" customFormat="1" ht="25.5" x14ac:dyDescent="0.2">
      <c r="A63" s="49" t="s">
        <v>114</v>
      </c>
      <c r="B63" s="50" t="s">
        <v>115</v>
      </c>
      <c r="C63" s="51">
        <f>C64+C68</f>
        <v>0</v>
      </c>
      <c r="D63" s="51">
        <f>D64+D68</f>
        <v>0</v>
      </c>
      <c r="E63" s="51">
        <f>E64+E68</f>
        <v>0</v>
      </c>
      <c r="F63" s="60">
        <f t="shared" si="2"/>
        <v>0</v>
      </c>
      <c r="BF63"/>
      <c r="BG63"/>
      <c r="BH63"/>
    </row>
    <row r="64" spans="1:60" s="5" customFormat="1" ht="24" customHeight="1" x14ac:dyDescent="0.2">
      <c r="A64" s="61" t="s">
        <v>116</v>
      </c>
      <c r="B64" s="62" t="s">
        <v>117</v>
      </c>
      <c r="C64" s="63">
        <f>C65+C66+C67</f>
        <v>0</v>
      </c>
      <c r="D64" s="63">
        <f>D65+D66+D67</f>
        <v>0</v>
      </c>
      <c r="E64" s="63">
        <f>E65+E66+E67</f>
        <v>0</v>
      </c>
      <c r="F64" s="19">
        <f t="shared" si="2"/>
        <v>0</v>
      </c>
      <c r="BF64"/>
      <c r="BG64"/>
      <c r="BH64"/>
    </row>
    <row r="65" spans="1:60" s="5" customFormat="1" ht="15.75" customHeight="1" x14ac:dyDescent="0.2">
      <c r="A65" s="64" t="s">
        <v>118</v>
      </c>
      <c r="B65" s="54" t="s">
        <v>119</v>
      </c>
      <c r="C65" s="55"/>
      <c r="D65" s="55"/>
      <c r="E65" s="55"/>
      <c r="F65" s="19">
        <f t="shared" si="2"/>
        <v>0</v>
      </c>
      <c r="BF65"/>
      <c r="BG65"/>
      <c r="BH65"/>
    </row>
    <row r="66" spans="1:60" s="5" customFormat="1" ht="15" customHeight="1" x14ac:dyDescent="0.2">
      <c r="A66" s="64" t="s">
        <v>120</v>
      </c>
      <c r="B66" s="54" t="s">
        <v>121</v>
      </c>
      <c r="C66" s="55"/>
      <c r="D66" s="55"/>
      <c r="E66" s="55"/>
      <c r="F66" s="19">
        <f t="shared" si="2"/>
        <v>0</v>
      </c>
      <c r="BF66"/>
      <c r="BG66"/>
      <c r="BH66"/>
    </row>
    <row r="67" spans="1:60" s="5" customFormat="1" ht="14.25" customHeight="1" x14ac:dyDescent="0.2">
      <c r="A67" s="64" t="s">
        <v>122</v>
      </c>
      <c r="B67" s="54" t="s">
        <v>123</v>
      </c>
      <c r="C67" s="55"/>
      <c r="D67" s="55"/>
      <c r="E67" s="55"/>
      <c r="F67" s="19">
        <f t="shared" si="2"/>
        <v>0</v>
      </c>
      <c r="BF67"/>
      <c r="BG67"/>
      <c r="BH67"/>
    </row>
    <row r="68" spans="1:60" s="5" customFormat="1" ht="14.25" customHeight="1" x14ac:dyDescent="0.2">
      <c r="A68" s="61" t="s">
        <v>124</v>
      </c>
      <c r="B68" s="62" t="s">
        <v>125</v>
      </c>
      <c r="C68" s="63">
        <f>C69+C70</f>
        <v>0</v>
      </c>
      <c r="D68" s="63">
        <f>D69+D70</f>
        <v>0</v>
      </c>
      <c r="E68" s="63">
        <f>E69+E70</f>
        <v>0</v>
      </c>
      <c r="F68" s="19">
        <f t="shared" si="2"/>
        <v>0</v>
      </c>
      <c r="BF68"/>
      <c r="BG68"/>
      <c r="BH68"/>
    </row>
    <row r="69" spans="1:60" s="5" customFormat="1" ht="24" x14ac:dyDescent="0.2">
      <c r="A69" s="64" t="s">
        <v>126</v>
      </c>
      <c r="B69" s="54" t="s">
        <v>127</v>
      </c>
      <c r="C69" s="55"/>
      <c r="D69" s="55"/>
      <c r="E69" s="55"/>
      <c r="F69" s="19">
        <f t="shared" si="2"/>
        <v>0</v>
      </c>
      <c r="BF69"/>
      <c r="BG69"/>
      <c r="BH69"/>
    </row>
    <row r="70" spans="1:60" s="5" customFormat="1" ht="14.25" customHeight="1" x14ac:dyDescent="0.2">
      <c r="A70" s="64" t="s">
        <v>128</v>
      </c>
      <c r="B70" s="54" t="s">
        <v>129</v>
      </c>
      <c r="C70" s="55"/>
      <c r="D70" s="55"/>
      <c r="E70" s="55"/>
      <c r="F70" s="19">
        <f t="shared" si="2"/>
        <v>0</v>
      </c>
      <c r="BF70"/>
      <c r="BG70"/>
      <c r="BH70"/>
    </row>
    <row r="71" spans="1:60" s="5" customFormat="1" ht="20.25" customHeight="1" x14ac:dyDescent="0.2">
      <c r="A71" s="65" t="s">
        <v>130</v>
      </c>
      <c r="B71" s="65"/>
      <c r="C71" s="65"/>
      <c r="D71" s="65"/>
      <c r="E71" s="65"/>
      <c r="F71" s="65"/>
      <c r="BF71"/>
      <c r="BG71"/>
      <c r="BH71"/>
    </row>
    <row r="72" spans="1:60" s="5" customFormat="1" ht="12" customHeight="1" x14ac:dyDescent="0.2">
      <c r="A72" s="66" t="s">
        <v>131</v>
      </c>
      <c r="B72" s="66"/>
      <c r="C72" s="67" t="s">
        <v>29</v>
      </c>
      <c r="D72" s="68"/>
      <c r="E72" s="68"/>
      <c r="F72" s="3"/>
      <c r="BF72"/>
      <c r="BG72"/>
      <c r="BH72"/>
    </row>
    <row r="73" spans="1:60" s="5" customFormat="1" ht="13.5" customHeight="1" x14ac:dyDescent="0.2">
      <c r="A73" s="65" t="s">
        <v>132</v>
      </c>
      <c r="B73" s="65"/>
      <c r="C73" s="65"/>
      <c r="D73" s="65"/>
      <c r="E73" s="65"/>
      <c r="F73" s="65"/>
      <c r="BF73"/>
      <c r="BG73"/>
      <c r="BH73"/>
    </row>
    <row r="74" spans="1:60" s="5" customFormat="1" ht="10.5" customHeight="1" x14ac:dyDescent="0.2">
      <c r="A74" s="66" t="s">
        <v>133</v>
      </c>
      <c r="B74" s="66"/>
      <c r="C74"/>
      <c r="D74"/>
      <c r="E74"/>
      <c r="F74"/>
      <c r="BF74"/>
      <c r="BG74"/>
      <c r="BH74"/>
    </row>
  </sheetData>
  <sheetProtection selectLockedCells="1" selectUnlockedCells="1"/>
  <mergeCells count="18">
    <mergeCell ref="A12:F12"/>
    <mergeCell ref="A26:F26"/>
    <mergeCell ref="A43:F43"/>
    <mergeCell ref="A55:F55"/>
    <mergeCell ref="A71:F71"/>
    <mergeCell ref="A73:F73"/>
    <mergeCell ref="A9:A10"/>
    <mergeCell ref="B9:B10"/>
    <mergeCell ref="D9:D10"/>
    <mergeCell ref="E9:E10"/>
    <mergeCell ref="F9:F10"/>
    <mergeCell ref="A11:F11"/>
    <mergeCell ref="A1:F1"/>
    <mergeCell ref="A4:F4"/>
    <mergeCell ref="A5:F5"/>
    <mergeCell ref="A6:F6"/>
    <mergeCell ref="A7:F7"/>
    <mergeCell ref="A8:F8"/>
  </mergeCells>
  <pageMargins left="0.78749999999999998" right="0.6694444444444444" top="1.2993055555555555" bottom="0.47222222222222221" header="0.51180555555555551" footer="0.51180555555555551"/>
  <pageSetup paperSize="9" scale="91" firstPageNumber="0" orientation="landscape" horizontalDpi="300" verticalDpi="300" r:id="rId1"/>
  <headerFooter alignWithMargins="0"/>
  <rowBreaks count="2" manualBreakCount="2">
    <brk id="25" max="16383" man="1"/>
    <brk id="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Звіт </vt:lpstr>
      <vt:lpstr>'Звіт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Валентина Малютіна</dc:creator>
  <cp:lastModifiedBy>Валентина Малютіна</cp:lastModifiedBy>
  <dcterms:created xsi:type="dcterms:W3CDTF">2024-11-14T12:51:37Z</dcterms:created>
  <dcterms:modified xsi:type="dcterms:W3CDTF">2024-11-14T12:55:39Z</dcterms:modified>
</cp:coreProperties>
</file>