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Maryn\OneDrive\Робочий стіл\ЛУЦЬКСВІТЛО\"/>
    </mc:Choice>
  </mc:AlternateContent>
  <xr:revisionPtr revIDLastSave="0" documentId="8_{CCEF0562-A527-478B-B029-DBB3488C1F3C}" xr6:coauthVersionLast="47" xr6:coauthVersionMax="47" xr10:uidLastSave="{00000000-0000-0000-0000-000000000000}"/>
  <bookViews>
    <workbookView xWindow="-120" yWindow="-120" windowWidth="29040" windowHeight="15840" tabRatio="500" activeTab="3"/>
  </bookViews>
  <sheets>
    <sheet name="Фінплан" sheetId="1" r:id="rId1"/>
    <sheet name="Додаток 1" sheetId="2" r:id="rId2"/>
    <sheet name="Додаток 2" sheetId="3" r:id="rId3"/>
    <sheet name="Звіт " sheetId="4" r:id="rId4"/>
    <sheet name="Додаток 1 звіт" sheetId="5" r:id="rId5"/>
    <sheet name="Додаток 2 звіт" sheetId="6" r:id="rId6"/>
    <sheet name="Розшифровка статей" sheetId="7" r:id="rId7"/>
  </sheets>
  <definedNames>
    <definedName name="Excel_BuiltIn_Print_Area" localSheetId="4">'Додаток 1 звіт'!$A$1:$F$28</definedName>
    <definedName name="Excel_BuiltIn_Print_Area" localSheetId="3">'Звіт '!$A$1:$F$72</definedName>
    <definedName name="_xlnm.Print_Area" localSheetId="4">'Додаток 1 звіт'!$A$1:$F$28</definedName>
    <definedName name="_xlnm.Print_Area" localSheetId="3">'Звіт '!$A$1:$F$72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6" l="1"/>
  <c r="F15" i="6"/>
  <c r="F14" i="6"/>
  <c r="F13" i="6"/>
  <c r="F12" i="6"/>
  <c r="F11" i="6"/>
  <c r="F10" i="6" s="1"/>
  <c r="T28" i="6"/>
  <c r="T22" i="6" s="1"/>
  <c r="T27" i="6"/>
  <c r="T26" i="6"/>
  <c r="T25" i="6"/>
  <c r="T24" i="6"/>
  <c r="T23" i="6"/>
  <c r="S28" i="6"/>
  <c r="S27" i="6"/>
  <c r="S26" i="6"/>
  <c r="S25" i="6"/>
  <c r="S24" i="6"/>
  <c r="S23" i="6"/>
  <c r="S22" i="6" s="1"/>
  <c r="R28" i="6"/>
  <c r="R27" i="6"/>
  <c r="R26" i="6"/>
  <c r="R25" i="6"/>
  <c r="R24" i="6"/>
  <c r="R23" i="6"/>
  <c r="R22" i="6" s="1"/>
  <c r="Q22" i="6"/>
  <c r="P22" i="6"/>
  <c r="O22" i="6"/>
  <c r="N22" i="6"/>
  <c r="M22" i="6"/>
  <c r="L22" i="6"/>
  <c r="K22" i="6"/>
  <c r="J22" i="6"/>
  <c r="I22" i="6"/>
  <c r="H22" i="6"/>
  <c r="G22" i="6"/>
  <c r="F22" i="6"/>
  <c r="T26" i="3"/>
  <c r="T25" i="3"/>
  <c r="T24" i="3"/>
  <c r="T23" i="3"/>
  <c r="T21" i="3" s="1"/>
  <c r="H21" i="3"/>
  <c r="N21" i="3"/>
  <c r="S26" i="3"/>
  <c r="S25" i="3"/>
  <c r="S21" i="3" s="1"/>
  <c r="S24" i="3"/>
  <c r="S23" i="3"/>
  <c r="R26" i="3"/>
  <c r="R25" i="3"/>
  <c r="R24" i="3"/>
  <c r="R23" i="3"/>
  <c r="R22" i="3"/>
  <c r="R21" i="3" s="1"/>
  <c r="M21" i="3"/>
  <c r="G21" i="3"/>
  <c r="L21" i="3"/>
  <c r="F21" i="3"/>
  <c r="C17" i="7"/>
  <c r="H22" i="1"/>
  <c r="H34" i="1" s="1"/>
  <c r="I22" i="1"/>
  <c r="I34" i="1" s="1"/>
  <c r="G22" i="1"/>
  <c r="C52" i="7"/>
  <c r="A51" i="7"/>
  <c r="C44" i="7"/>
  <c r="C36" i="7"/>
  <c r="A33" i="7"/>
  <c r="A34" i="7"/>
  <c r="A35" i="7"/>
  <c r="C28" i="7"/>
  <c r="A22" i="7"/>
  <c r="A23" i="7"/>
  <c r="A24" i="7" s="1"/>
  <c r="A25" i="7" s="1"/>
  <c r="A26" i="7" s="1"/>
  <c r="C11" i="7"/>
  <c r="C9" i="2"/>
  <c r="C17" i="2" s="1"/>
  <c r="D9" i="2"/>
  <c r="D17" i="2"/>
  <c r="E9" i="2"/>
  <c r="E17" i="2" s="1"/>
  <c r="G9" i="2"/>
  <c r="G17" i="2" s="1"/>
  <c r="H9" i="2"/>
  <c r="H17" i="2" s="1"/>
  <c r="I9" i="2"/>
  <c r="I17" i="2" s="1"/>
  <c r="J9" i="2"/>
  <c r="F9" i="2" s="1"/>
  <c r="F10" i="2"/>
  <c r="F11" i="2"/>
  <c r="F12" i="2"/>
  <c r="F13" i="2"/>
  <c r="F14" i="2"/>
  <c r="F15" i="2"/>
  <c r="F16" i="2"/>
  <c r="C10" i="5"/>
  <c r="C18" i="5"/>
  <c r="D10" i="5"/>
  <c r="F10" i="5" s="1"/>
  <c r="D18" i="5"/>
  <c r="E10" i="5"/>
  <c r="E18" i="5" s="1"/>
  <c r="F18" i="5" s="1"/>
  <c r="F11" i="5"/>
  <c r="F12" i="5"/>
  <c r="F13" i="5"/>
  <c r="F14" i="5"/>
  <c r="F15" i="5"/>
  <c r="F16" i="5"/>
  <c r="F17" i="5"/>
  <c r="C9" i="3"/>
  <c r="D9" i="3"/>
  <c r="E9" i="3"/>
  <c r="H9" i="3"/>
  <c r="I9" i="3"/>
  <c r="J9" i="3"/>
  <c r="K9" i="3"/>
  <c r="G9" i="3" s="1"/>
  <c r="G10" i="3"/>
  <c r="G11" i="3"/>
  <c r="G12" i="3"/>
  <c r="G13" i="3"/>
  <c r="G14" i="3"/>
  <c r="G15" i="3"/>
  <c r="C10" i="6"/>
  <c r="D10" i="6"/>
  <c r="E10" i="6"/>
  <c r="C12" i="4"/>
  <c r="C24" i="4" s="1"/>
  <c r="C43" i="4" s="1"/>
  <c r="D12" i="4"/>
  <c r="E12" i="4"/>
  <c r="E24" i="4"/>
  <c r="F24" i="4" s="1"/>
  <c r="F13" i="4"/>
  <c r="F14" i="4"/>
  <c r="F15" i="4"/>
  <c r="F16" i="4"/>
  <c r="F17" i="4"/>
  <c r="F18" i="4"/>
  <c r="F19" i="4"/>
  <c r="F20" i="4"/>
  <c r="F21" i="4"/>
  <c r="F22" i="4"/>
  <c r="F23" i="4"/>
  <c r="F25" i="4"/>
  <c r="F26" i="4"/>
  <c r="C27" i="4"/>
  <c r="D27" i="4"/>
  <c r="D41" i="4" s="1"/>
  <c r="D43" i="4" s="1"/>
  <c r="E27" i="4"/>
  <c r="E41" i="4" s="1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C41" i="4"/>
  <c r="F46" i="4"/>
  <c r="C55" i="4"/>
  <c r="D55" i="4"/>
  <c r="E55" i="4"/>
  <c r="F56" i="4"/>
  <c r="F57" i="4"/>
  <c r="F58" i="4"/>
  <c r="F59" i="4"/>
  <c r="F60" i="4"/>
  <c r="C61" i="4"/>
  <c r="D61" i="4"/>
  <c r="E61" i="4"/>
  <c r="F61" i="4" s="1"/>
  <c r="F62" i="4"/>
  <c r="F63" i="4"/>
  <c r="C65" i="4"/>
  <c r="D65" i="4"/>
  <c r="E65" i="4"/>
  <c r="F65" i="4" s="1"/>
  <c r="F66" i="4"/>
  <c r="F67" i="4"/>
  <c r="C22" i="1"/>
  <c r="C34" i="1" s="1"/>
  <c r="C53" i="1" s="1"/>
  <c r="D22" i="1"/>
  <c r="E22" i="1"/>
  <c r="E34" i="1"/>
  <c r="J22" i="1"/>
  <c r="J34" i="1"/>
  <c r="F34" i="1" s="1"/>
  <c r="F23" i="1"/>
  <c r="F24" i="1"/>
  <c r="F25" i="1"/>
  <c r="F26" i="1"/>
  <c r="F27" i="1"/>
  <c r="F28" i="1"/>
  <c r="F29" i="1"/>
  <c r="F30" i="1"/>
  <c r="F31" i="1"/>
  <c r="F32" i="1"/>
  <c r="F33" i="1"/>
  <c r="D34" i="1"/>
  <c r="G34" i="1"/>
  <c r="F36" i="1"/>
  <c r="C37" i="1"/>
  <c r="D37" i="1"/>
  <c r="D51" i="1"/>
  <c r="E37" i="1"/>
  <c r="E51" i="1" s="1"/>
  <c r="E53" i="1" s="1"/>
  <c r="G37" i="1"/>
  <c r="G51" i="1" s="1"/>
  <c r="G53" i="1" s="1"/>
  <c r="H37" i="1"/>
  <c r="H51" i="1"/>
  <c r="H53" i="1" s="1"/>
  <c r="I37" i="1"/>
  <c r="I51" i="1" s="1"/>
  <c r="I53" i="1" s="1"/>
  <c r="J37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C51" i="1"/>
  <c r="F56" i="1"/>
  <c r="C65" i="1"/>
  <c r="D65" i="1"/>
  <c r="E65" i="1"/>
  <c r="G65" i="1"/>
  <c r="H65" i="1"/>
  <c r="I65" i="1"/>
  <c r="J65" i="1"/>
  <c r="F65" i="1"/>
  <c r="F66" i="1"/>
  <c r="F67" i="1"/>
  <c r="F68" i="1"/>
  <c r="F69" i="1"/>
  <c r="F70" i="1"/>
  <c r="C71" i="1"/>
  <c r="D71" i="1"/>
  <c r="E71" i="1"/>
  <c r="G71" i="1"/>
  <c r="H71" i="1"/>
  <c r="I71" i="1"/>
  <c r="J71" i="1"/>
  <c r="F71" i="1" s="1"/>
  <c r="J17" i="2"/>
  <c r="F17" i="2"/>
  <c r="J51" i="1"/>
  <c r="J53" i="1" s="1"/>
  <c r="F51" i="1"/>
  <c r="F22" i="1"/>
  <c r="D53" i="1"/>
  <c r="D54" i="1" s="1"/>
  <c r="F55" i="4"/>
  <c r="F12" i="4"/>
  <c r="D24" i="4"/>
  <c r="E55" i="1" l="1"/>
  <c r="E54" i="1"/>
  <c r="E57" i="1"/>
  <c r="C55" i="1"/>
  <c r="C54" i="1"/>
  <c r="C57" i="1"/>
  <c r="D47" i="4"/>
  <c r="D44" i="4"/>
  <c r="D45" i="4"/>
  <c r="G54" i="1"/>
  <c r="G57" i="1"/>
  <c r="G55" i="1"/>
  <c r="J54" i="1"/>
  <c r="F54" i="1" s="1"/>
  <c r="J57" i="1"/>
  <c r="J55" i="1"/>
  <c r="F55" i="1" s="1"/>
  <c r="F53" i="1"/>
  <c r="I57" i="1"/>
  <c r="I54" i="1"/>
  <c r="I55" i="1"/>
  <c r="F41" i="4"/>
  <c r="E43" i="4"/>
  <c r="C47" i="4"/>
  <c r="C45" i="4"/>
  <c r="C44" i="4"/>
  <c r="H57" i="1"/>
  <c r="H54" i="1"/>
  <c r="H55" i="1"/>
  <c r="D55" i="1"/>
  <c r="D57" i="1"/>
  <c r="F27" i="4"/>
  <c r="C48" i="4" l="1"/>
  <c r="C51" i="4"/>
  <c r="C49" i="4"/>
  <c r="C58" i="1"/>
  <c r="C61" i="1"/>
  <c r="C59" i="1"/>
  <c r="J59" i="1"/>
  <c r="F59" i="1" s="1"/>
  <c r="F57" i="1"/>
  <c r="J58" i="1"/>
  <c r="F58" i="1" s="1"/>
  <c r="J60" i="1"/>
  <c r="D61" i="1"/>
  <c r="D59" i="1"/>
  <c r="D58" i="1"/>
  <c r="F43" i="4"/>
  <c r="E44" i="4"/>
  <c r="F44" i="4" s="1"/>
  <c r="E45" i="4"/>
  <c r="F45" i="4" s="1"/>
  <c r="E47" i="4"/>
  <c r="D48" i="4"/>
  <c r="D50" i="4" s="1"/>
  <c r="D51" i="4" s="1"/>
  <c r="D49" i="4"/>
  <c r="E58" i="1"/>
  <c r="E61" i="1"/>
  <c r="E59" i="1"/>
  <c r="G60" i="1"/>
  <c r="G61" i="1" s="1"/>
  <c r="G59" i="1"/>
  <c r="G58" i="1"/>
  <c r="H59" i="1"/>
  <c r="H58" i="1"/>
  <c r="H60" i="1"/>
  <c r="H61" i="1" s="1"/>
  <c r="I59" i="1"/>
  <c r="I58" i="1"/>
  <c r="I60" i="1"/>
  <c r="I61" i="1" s="1"/>
  <c r="I63" i="1" l="1"/>
  <c r="I62" i="1"/>
  <c r="E63" i="1"/>
  <c r="E62" i="1"/>
  <c r="C62" i="1"/>
  <c r="C63" i="1"/>
  <c r="D63" i="1"/>
  <c r="D62" i="1"/>
  <c r="D53" i="4"/>
  <c r="D52" i="4"/>
  <c r="J61" i="1"/>
  <c r="F60" i="1"/>
  <c r="C53" i="4"/>
  <c r="C52" i="4"/>
  <c r="G62" i="1"/>
  <c r="G63" i="1"/>
  <c r="H62" i="1"/>
  <c r="H63" i="1"/>
  <c r="E49" i="4"/>
  <c r="F49" i="4" s="1"/>
  <c r="E48" i="4"/>
  <c r="F47" i="4"/>
  <c r="E50" i="4" l="1"/>
  <c r="F48" i="4"/>
  <c r="J62" i="1"/>
  <c r="F62" i="1" s="1"/>
  <c r="J63" i="1"/>
  <c r="F63" i="1" s="1"/>
  <c r="F61" i="1"/>
  <c r="F50" i="4" l="1"/>
  <c r="E51" i="4"/>
  <c r="E53" i="4" l="1"/>
  <c r="F53" i="4" s="1"/>
  <c r="E52" i="4"/>
  <c r="F52" i="4" s="1"/>
  <c r="F51" i="4"/>
</calcChain>
</file>

<file path=xl/sharedStrings.xml><?xml version="1.0" encoding="utf-8"?>
<sst xmlns="http://schemas.openxmlformats.org/spreadsheetml/2006/main" count="557" uniqueCount="274">
  <si>
    <t>Додаток 1 до Порядку складання, затвердження та контролю виконання фінансових планів  підприємств, що належать до комунальної власності Луцької міської територіальної громади</t>
  </si>
  <si>
    <t xml:space="preserve">                                                                                                                                       ЗАТВЕРДЖЕНО          </t>
  </si>
  <si>
    <t>ЗАТВЕРДЖЕНО</t>
  </si>
  <si>
    <t>РОЗГЛЯНУТО __________________________________</t>
  </si>
  <si>
    <t xml:space="preserve">Рішення виконавчого комітету </t>
  </si>
  <si>
    <t>Департамент економічної політики</t>
  </si>
  <si>
    <t>"______"_________________________20__ рік</t>
  </si>
  <si>
    <t>ПОГОДЖЕНО ___________________________________</t>
  </si>
  <si>
    <t>____________________________</t>
  </si>
  <si>
    <t>Ігор ПОЛІЩУК</t>
  </si>
  <si>
    <t>Виконавчий орган, до сфери управління якого входить КП</t>
  </si>
  <si>
    <t>Назва показника</t>
  </si>
  <si>
    <t xml:space="preserve">Код рядка </t>
  </si>
  <si>
    <t xml:space="preserve">Факт минулого року </t>
  </si>
  <si>
    <t xml:space="preserve">Фінансовий план поточ-ного року </t>
  </si>
  <si>
    <t>Прогноз виконання фінансового плану поточного року</t>
  </si>
  <si>
    <t>Плановий рік</t>
  </si>
  <si>
    <t>Усього</t>
  </si>
  <si>
    <t xml:space="preserve">у тому числі </t>
  </si>
  <si>
    <t>місяці</t>
  </si>
  <si>
    <t>місяців</t>
  </si>
  <si>
    <t xml:space="preserve">І. Результати діяльності: </t>
  </si>
  <si>
    <t>1.Доходи</t>
  </si>
  <si>
    <t xml:space="preserve">Дохід (виручка) від реалізації продукції (товарів, робіт, послуг), у т.ч. </t>
  </si>
  <si>
    <t>1101</t>
  </si>
  <si>
    <t xml:space="preserve">    послуги, надані фізичним особам</t>
  </si>
  <si>
    <t>1101/1</t>
  </si>
  <si>
    <t xml:space="preserve">    послуги, надані юридичним особам</t>
  </si>
  <si>
    <t>1101/2</t>
  </si>
  <si>
    <t xml:space="preserve">    фінансування робіт з бюджету міста (розшифрування) </t>
  </si>
  <si>
    <t>1101/3</t>
  </si>
  <si>
    <t>Субсидії, пільги з бюджету</t>
  </si>
  <si>
    <t>1102</t>
  </si>
  <si>
    <t>Дотації з бюджету</t>
  </si>
  <si>
    <t>1103</t>
  </si>
  <si>
    <t>Дохід від здачі майна в оренду</t>
  </si>
  <si>
    <t>1104</t>
  </si>
  <si>
    <t xml:space="preserve">Інші фінансові доходи (розшифрування) </t>
  </si>
  <si>
    <t>1105</t>
  </si>
  <si>
    <t xml:space="preserve">Інші доходи (розшифрування) </t>
  </si>
  <si>
    <t>1106</t>
  </si>
  <si>
    <t>Податок на додану вартість</t>
  </si>
  <si>
    <t>1107</t>
  </si>
  <si>
    <t>Інші непрямі податки</t>
  </si>
  <si>
    <t>1108</t>
  </si>
  <si>
    <t>Інші вирахування з доходу (розшифрування)</t>
  </si>
  <si>
    <t>1109</t>
  </si>
  <si>
    <t>Разом чистих доходів:</t>
  </si>
  <si>
    <t>1100</t>
  </si>
  <si>
    <t xml:space="preserve">2.Витрати </t>
  </si>
  <si>
    <t xml:space="preserve">Собівартість реалізованої продукції (товарів, робіт та послуг) </t>
  </si>
  <si>
    <t>1201</t>
  </si>
  <si>
    <t>Адміністративні витрати, у тому числі:</t>
  </si>
  <si>
    <t>1202</t>
  </si>
  <si>
    <t xml:space="preserve">   витрати на оплату праці</t>
  </si>
  <si>
    <t>1202/1</t>
  </si>
  <si>
    <t xml:space="preserve">   відрахування на соціальні  заходи </t>
  </si>
  <si>
    <t>1202/2</t>
  </si>
  <si>
    <t xml:space="preserve">   витрати, пов'язані з використанням службових автомобілів </t>
  </si>
  <si>
    <t>1202/3</t>
  </si>
  <si>
    <t xml:space="preserve">   витрати на консалтингові послуги </t>
  </si>
  <si>
    <t>1202/4</t>
  </si>
  <si>
    <t xml:space="preserve">   витрати на страхові послуги </t>
  </si>
  <si>
    <t>1202/5</t>
  </si>
  <si>
    <r>
      <rPr>
        <i/>
        <sz val="10"/>
        <color indexed="8"/>
        <rFont val="Times New Roman"/>
        <family val="1"/>
        <charset val="204"/>
      </rPr>
      <t xml:space="preserve">   витрати та послуги зв</t>
    </r>
    <r>
      <rPr>
        <sz val="10"/>
        <color indexed="8"/>
        <rFont val="Arial"/>
        <family val="2"/>
        <charset val="204"/>
      </rPr>
      <t>'</t>
    </r>
    <r>
      <rPr>
        <i/>
        <sz val="10"/>
        <color indexed="8"/>
        <rFont val="Times New Roman"/>
        <family val="1"/>
        <charset val="204"/>
      </rPr>
      <t>язку</t>
    </r>
  </si>
  <si>
    <t>1202/6</t>
  </si>
  <si>
    <t xml:space="preserve">   витрати на відрядження</t>
  </si>
  <si>
    <t>1202/7</t>
  </si>
  <si>
    <t xml:space="preserve">   витрати на аудиторські послуги </t>
  </si>
  <si>
    <t>1202/8</t>
  </si>
  <si>
    <t xml:space="preserve">   інші адміністративні витрати (розшифрування) </t>
  </si>
  <si>
    <t>1202/9</t>
  </si>
  <si>
    <t>Витрати на збут (розшифрування)</t>
  </si>
  <si>
    <t>1203</t>
  </si>
  <si>
    <t>Інші операційні витрати  (розшифрування)</t>
  </si>
  <si>
    <t>1204</t>
  </si>
  <si>
    <t xml:space="preserve">Фінансові витрати (розшифрування) </t>
  </si>
  <si>
    <t>1205</t>
  </si>
  <si>
    <t>Інші витрати (розшифрування)</t>
  </si>
  <si>
    <t>1206</t>
  </si>
  <si>
    <t>Разом витрат:</t>
  </si>
  <si>
    <t>1200</t>
  </si>
  <si>
    <t xml:space="preserve">ІІ.Фінансові результати діяльності: </t>
  </si>
  <si>
    <t xml:space="preserve">Фінансовий результат від операційної діяльності </t>
  </si>
  <si>
    <t>2100</t>
  </si>
  <si>
    <t xml:space="preserve">   прибуток</t>
  </si>
  <si>
    <t>2100/1</t>
  </si>
  <si>
    <t xml:space="preserve">   збиток </t>
  </si>
  <si>
    <t>2100/2</t>
  </si>
  <si>
    <t xml:space="preserve">Доходи/втрати від участі в капіталі </t>
  </si>
  <si>
    <t>2200</t>
  </si>
  <si>
    <t xml:space="preserve">Фінансовий результат до оподаткування  </t>
  </si>
  <si>
    <t>2300</t>
  </si>
  <si>
    <t xml:space="preserve">  прибуток</t>
  </si>
  <si>
    <t>2300/1</t>
  </si>
  <si>
    <t xml:space="preserve">  збиток </t>
  </si>
  <si>
    <t>2300/2</t>
  </si>
  <si>
    <t xml:space="preserve">Податок на прибуток </t>
  </si>
  <si>
    <t>2400</t>
  </si>
  <si>
    <t xml:space="preserve">Чистий фінансовий  результат, у тому числі: </t>
  </si>
  <si>
    <t>2500</t>
  </si>
  <si>
    <t xml:space="preserve">  прибуток </t>
  </si>
  <si>
    <t>2500/1</t>
  </si>
  <si>
    <t>2500/2</t>
  </si>
  <si>
    <r>
      <rPr>
        <b/>
        <sz val="11"/>
        <color indexed="8"/>
        <rFont val="Times New Roman"/>
        <family val="1"/>
        <charset val="204"/>
      </rPr>
      <t>ІІІ. 0бов'</t>
    </r>
    <r>
      <rPr>
        <b/>
        <sz val="11"/>
        <color indexed="8"/>
        <rFont val="Arial"/>
        <family val="2"/>
        <charset val="204"/>
      </rPr>
      <t>ֹ</t>
    </r>
    <r>
      <rPr>
        <b/>
        <sz val="11"/>
        <color indexed="8"/>
        <rFont val="Times New Roman"/>
        <family val="1"/>
        <charset val="204"/>
      </rPr>
      <t xml:space="preserve">язкові платежі підприємства до бюджету та цільових фондів </t>
    </r>
  </si>
  <si>
    <t>Сплата поточних податків та обов’язкових платежів до бюджету, у тому числі:</t>
  </si>
  <si>
    <t>3100</t>
  </si>
  <si>
    <t>податок на прибуток</t>
  </si>
  <si>
    <t>3110</t>
  </si>
  <si>
    <t>відрахування частини чистого прибутку до бюджету</t>
  </si>
  <si>
    <t>3120</t>
  </si>
  <si>
    <t xml:space="preserve">ПДВ, що підлягає сплаті до бюджету </t>
  </si>
  <si>
    <t>3130</t>
  </si>
  <si>
    <t xml:space="preserve">ПДВ, що підлягає відшкодуванню з бюджету </t>
  </si>
  <si>
    <t>3140</t>
  </si>
  <si>
    <t>інші податки (розшифрувати)</t>
  </si>
  <si>
    <t>3141</t>
  </si>
  <si>
    <t>Внески до цільових фондів</t>
  </si>
  <si>
    <t>3200</t>
  </si>
  <si>
    <t>ЄСВ</t>
  </si>
  <si>
    <t>3210</t>
  </si>
  <si>
    <t>військовий збір</t>
  </si>
  <si>
    <t>3220</t>
  </si>
  <si>
    <t>інші внески (розшифрувати)</t>
  </si>
  <si>
    <t>3230</t>
  </si>
  <si>
    <t xml:space="preserve"> </t>
  </si>
  <si>
    <t xml:space="preserve">                                         (підпис) </t>
  </si>
  <si>
    <t xml:space="preserve">                                  (підпис) </t>
  </si>
  <si>
    <t xml:space="preserve">                                                      </t>
  </si>
  <si>
    <t xml:space="preserve">Додаток 1 </t>
  </si>
  <si>
    <t xml:space="preserve">Елементи операційних витрат </t>
  </si>
  <si>
    <t>тис. грн</t>
  </si>
  <si>
    <t xml:space="preserve">Фінансовий план поточного року </t>
  </si>
  <si>
    <t xml:space="preserve">Прогноз  виконання фінансового плану поточного року </t>
  </si>
  <si>
    <t>I</t>
  </si>
  <si>
    <t>II</t>
  </si>
  <si>
    <t>III</t>
  </si>
  <si>
    <t>IV</t>
  </si>
  <si>
    <t>квартал</t>
  </si>
  <si>
    <t xml:space="preserve">Матеріальні витрати всього, у тому числі </t>
  </si>
  <si>
    <t xml:space="preserve">001 </t>
  </si>
  <si>
    <t xml:space="preserve">    витрати на сировину й основні матеріали </t>
  </si>
  <si>
    <t xml:space="preserve">001/1 </t>
  </si>
  <si>
    <t xml:space="preserve">   витрати на паливо та енергію </t>
  </si>
  <si>
    <t xml:space="preserve">001/2 </t>
  </si>
  <si>
    <t xml:space="preserve">   інші матеріальні витрати (розшифрувати)</t>
  </si>
  <si>
    <t>001/3</t>
  </si>
  <si>
    <t xml:space="preserve">Витрати на оплату праці </t>
  </si>
  <si>
    <t xml:space="preserve">002 </t>
  </si>
  <si>
    <t xml:space="preserve">Відрахування на соціальні заходи </t>
  </si>
  <si>
    <t xml:space="preserve">003 </t>
  </si>
  <si>
    <t xml:space="preserve">Амортизація </t>
  </si>
  <si>
    <t xml:space="preserve">004 </t>
  </si>
  <si>
    <t>Інші операційні витрати (розшифрувати)</t>
  </si>
  <si>
    <t>005</t>
  </si>
  <si>
    <t xml:space="preserve">Операційні витрати всього </t>
  </si>
  <si>
    <t>006</t>
  </si>
  <si>
    <t xml:space="preserve">                                           (підпис) </t>
  </si>
  <si>
    <t>Додаток 2</t>
  </si>
  <si>
    <t xml:space="preserve">  Капітальні інвестиції</t>
  </si>
  <si>
    <t>Довідка:</t>
  </si>
  <si>
    <t xml:space="preserve">факт минулого року </t>
  </si>
  <si>
    <t xml:space="preserve">фінансовий план поточ-ного року </t>
  </si>
  <si>
    <t xml:space="preserve">Капітальні інвестиції усього, в т.ч. </t>
  </si>
  <si>
    <t xml:space="preserve">     капітальне будівництво </t>
  </si>
  <si>
    <t xml:space="preserve">    придбання (виготовлення) основних засобів </t>
  </si>
  <si>
    <t xml:space="preserve">   придбання (виготовлення) інших необоротних матеріальних активів </t>
  </si>
  <si>
    <t xml:space="preserve">    придбання (створення) нематеріальних активів </t>
  </si>
  <si>
    <t xml:space="preserve">005 </t>
  </si>
  <si>
    <t xml:space="preserve">    модернізація, модифікація (добудова, дообладнання, реконструкція) основних засобів </t>
  </si>
  <si>
    <t xml:space="preserve">006 </t>
  </si>
  <si>
    <t xml:space="preserve">    капітальний ремонт</t>
  </si>
  <si>
    <t>007</t>
  </si>
  <si>
    <t>Джерела капітальних інвестицій</t>
  </si>
  <si>
    <t>Назва</t>
  </si>
  <si>
    <t>Залучення кредитних коштів</t>
  </si>
  <si>
    <t>Бюджетне фінансування</t>
  </si>
  <si>
    <t>За рахунок прибутку, який залишається в розпорядженні підприємства</t>
  </si>
  <si>
    <t>За рахунок амортизаційних відрахувань</t>
  </si>
  <si>
    <t>Інші джерела (розшифрувати)</t>
  </si>
  <si>
    <t>УСЬОГО:</t>
  </si>
  <si>
    <t xml:space="preserve">(підпис) </t>
  </si>
  <si>
    <t>(підпис)</t>
  </si>
  <si>
    <t xml:space="preserve">                                                                                                                                                                                                           </t>
  </si>
  <si>
    <t>Додаток 2 до Порядку складання, затвердження та контролю виконання фінансових планів  підприємств, що належать до комунальної власності Луцької міської територіальної громади</t>
  </si>
  <si>
    <t xml:space="preserve">Звіт про виконання фінансового плану підприємства </t>
  </si>
  <si>
    <t>Код рядка</t>
  </si>
  <si>
    <t>Факт відповідного періоду минулого року</t>
  </si>
  <si>
    <t>Планові показники звітного періоду</t>
  </si>
  <si>
    <t>Фактичні показники звітного періоду</t>
  </si>
  <si>
    <t>Відхилення фактичних показників від планових</t>
  </si>
  <si>
    <t>Разом чисті доходи</t>
  </si>
  <si>
    <r>
      <rPr>
        <i/>
        <sz val="9"/>
        <color indexed="8"/>
        <rFont val="Times New Roman"/>
        <family val="1"/>
        <charset val="204"/>
      </rPr>
      <t xml:space="preserve">   витрати та послуги зв</t>
    </r>
    <r>
      <rPr>
        <sz val="9"/>
        <color indexed="8"/>
        <rFont val="Arial"/>
        <family val="2"/>
        <charset val="204"/>
      </rPr>
      <t>'</t>
    </r>
    <r>
      <rPr>
        <i/>
        <sz val="9"/>
        <color indexed="8"/>
        <rFont val="Times New Roman"/>
        <family val="1"/>
        <charset val="204"/>
      </rPr>
      <t>язку</t>
    </r>
  </si>
  <si>
    <t xml:space="preserve">Разом витрат </t>
  </si>
  <si>
    <t xml:space="preserve">ІІ. Фінансові результати діяльності: </t>
  </si>
  <si>
    <r>
      <rPr>
        <b/>
        <sz val="11"/>
        <color indexed="8"/>
        <rFont val="Times New Roman"/>
        <family val="1"/>
        <charset val="204"/>
      </rPr>
      <t>ІІІ. 0бов</t>
    </r>
    <r>
      <rPr>
        <b/>
        <sz val="11"/>
        <color indexed="8"/>
        <rFont val="Arial"/>
        <family val="2"/>
        <charset val="204"/>
      </rPr>
      <t>ֹ'</t>
    </r>
    <r>
      <rPr>
        <b/>
        <sz val="11"/>
        <color indexed="8"/>
        <rFont val="Times New Roman"/>
        <family val="1"/>
        <charset val="204"/>
      </rPr>
      <t xml:space="preserve">язкові платежі підприємства до бюджету та цільових фондів </t>
    </r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</si>
  <si>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</si>
  <si>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</si>
  <si>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3150</t>
  </si>
  <si>
    <t>Єдиний соціальний внесок</t>
  </si>
  <si>
    <t>Військовий збір</t>
  </si>
  <si>
    <t>інше (розшифрувати)</t>
  </si>
  <si>
    <t>Погашення заборгованості, всього, втому числі:</t>
  </si>
  <si>
    <t>3300</t>
  </si>
  <si>
    <t>зі сплати податків та зборів</t>
  </si>
  <si>
    <t>3310</t>
  </si>
  <si>
    <t>із виплати заробітної плати</t>
  </si>
  <si>
    <t>3320</t>
  </si>
  <si>
    <t xml:space="preserve">                                                        (підпис) </t>
  </si>
  <si>
    <t xml:space="preserve">                                                                                                                                                                     Додаток 1</t>
  </si>
  <si>
    <t xml:space="preserve">до Звіту про виконання фінансового плану </t>
  </si>
  <si>
    <t>Елементи операційних витрат</t>
  </si>
  <si>
    <t>тис.грн</t>
  </si>
  <si>
    <r>
      <rPr>
        <b/>
        <sz val="10"/>
        <color indexed="8"/>
        <rFont val="Times New Roman"/>
        <family val="1"/>
        <charset val="204"/>
      </rPr>
      <t>  </t>
    </r>
    <r>
      <rPr>
        <b/>
        <sz val="11"/>
        <color indexed="8"/>
        <rFont val="Times New Roman"/>
        <family val="1"/>
        <charset val="204"/>
      </rPr>
      <t>Назва показника</t>
    </r>
  </si>
  <si>
    <t xml:space="preserve">Матеріальні затрати, у тому числі </t>
  </si>
  <si>
    <t xml:space="preserve">   інші матеріальні витрати</t>
  </si>
  <si>
    <t>*Довідково:</t>
  </si>
  <si>
    <t>Середньооблікова кількість працівників, всього, чол., в тому числі:</t>
  </si>
  <si>
    <t>Х</t>
  </si>
  <si>
    <t>штатних</t>
  </si>
  <si>
    <t>Середньомісячні витрати на оплату праці одного штатного працівника, грн</t>
  </si>
  <si>
    <r>
      <rPr>
        <sz val="10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Таблиця Ф-2</t>
    </r>
  </si>
  <si>
    <t>Капітальні інвестиції</t>
  </si>
  <si>
    <t>Капітальні інвестиції, усього, у т.ч.:</t>
  </si>
  <si>
    <t>001</t>
  </si>
  <si>
    <t xml:space="preserve">     капітальне будівництво</t>
  </si>
  <si>
    <t>002</t>
  </si>
  <si>
    <t xml:space="preserve">    придбання (виготовлення) основних засобів</t>
  </si>
  <si>
    <t>003</t>
  </si>
  <si>
    <t xml:space="preserve">     придбання (виготовлення) інших необоротних матеріальних активів</t>
  </si>
  <si>
    <t>004</t>
  </si>
  <si>
    <t xml:space="preserve">     придбання (створення) нематеріальних активів</t>
  </si>
  <si>
    <t xml:space="preserve">    модернізація, модифікація (добудова, дообладнання, реконструкція) основних засобів</t>
  </si>
  <si>
    <t>КОД ЄДРПОУ 30555550</t>
  </si>
  <si>
    <t xml:space="preserve">                                        ФІНАНСОВИЙ ПЛАН КП "Луцьке електротехнічне підприємство-Луцьксвітло" НА 2024 рік</t>
  </si>
  <si>
    <t>Керівник підприємства     ___________________________     Валерій МАЗІН</t>
  </si>
  <si>
    <t>Головний бухгалтер    _______________________________  Наталія НЕКРИТЮК</t>
  </si>
  <si>
    <t>Розшифрування до фінансового плану</t>
  </si>
  <si>
    <t xml:space="preserve">                                           КП " Луцьксвітло"</t>
  </si>
  <si>
    <t>Фінансування робіт з бюджету міста</t>
  </si>
  <si>
    <t>з ПДВ</t>
  </si>
  <si>
    <t>Утримання, технічне обслуговування та ремонт мереж  зовнішнього освітлення та світлофорних об'єктів</t>
  </si>
  <si>
    <t>Демонтаж та монтаж святкового оформлення новорічних ялинок та міста Луцької територіальної громади</t>
  </si>
  <si>
    <t>Відшкодування витрат за використану електричну енергію для зовнішнього освітлення та світлофорних об'єктів</t>
  </si>
  <si>
    <t>Разом:</t>
  </si>
  <si>
    <t>Інші адміністративні витрати</t>
  </si>
  <si>
    <t>Консультативно-інформаційні послуги, передплата газет, журналів</t>
  </si>
  <si>
    <t xml:space="preserve">Канцтовари, бланки, конверти, миюче </t>
  </si>
  <si>
    <t>Обслуговування оргтехніки</t>
  </si>
  <si>
    <t>Послуги банків</t>
  </si>
  <si>
    <t>Амортизація</t>
  </si>
  <si>
    <t>Податки</t>
  </si>
  <si>
    <t>Оплата послуг (електро, водопостачання, опалення адмінприміщень)</t>
  </si>
  <si>
    <t>Інші операційні витрати</t>
  </si>
  <si>
    <t>ЗП за договором ЦПХ</t>
  </si>
  <si>
    <t>Лікарняні за рахунок підприємства</t>
  </si>
  <si>
    <t>Матеріальна допомога неоподатковувана</t>
  </si>
  <si>
    <t>Нарахування</t>
  </si>
  <si>
    <t>Інші податки</t>
  </si>
  <si>
    <t>Плата (податок) на землю</t>
  </si>
  <si>
    <t>Радіочастотний збір</t>
  </si>
  <si>
    <t xml:space="preserve">Екологічний податок, надходження від викидів </t>
  </si>
  <si>
    <t>ПДФО</t>
  </si>
  <si>
    <t>Оплата послуг</t>
  </si>
  <si>
    <t>Електрична енергія на освітлення вулиць у вечірній і нічний час ,  забезпечення роботи світлофорів та підсвічування рекламних засобів</t>
  </si>
  <si>
    <t>Всього:</t>
  </si>
  <si>
    <t>Амортизація від безоплатноотриманих ОЗ</t>
  </si>
  <si>
    <t>Оприбуткування запасів від ліквідації товарів</t>
  </si>
  <si>
    <t>Інші доходи</t>
  </si>
  <si>
    <t>до Фінансового плану підприємства на 2024 р.</t>
  </si>
  <si>
    <t>КП "ЛУЦЬКСВІТЛО"</t>
  </si>
  <si>
    <t xml:space="preserve">Розшифрування до Додатку 1 </t>
  </si>
  <si>
    <t>за І півріччя 2024 року</t>
  </si>
  <si>
    <t>за І півріччя 2024 року (тис. грн.)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</si>
</sst>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"/>
    <numFmt numFmtId="167" formatCode="0.0"/>
  </numFmts>
  <fonts count="51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u/>
      <sz val="10"/>
      <color indexed="8"/>
      <name val="Arial Cyr"/>
      <charset val="204"/>
    </font>
    <font>
      <sz val="10"/>
      <color indexed="8"/>
      <name val="Arial Cyr"/>
      <charset val="204"/>
    </font>
    <font>
      <b/>
      <u/>
      <sz val="10"/>
      <color indexed="8"/>
      <name val="Arial Cyr"/>
      <charset val="204"/>
    </font>
    <font>
      <u/>
      <sz val="10"/>
      <color indexed="10"/>
      <name val="Arial Cyr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indexed="8"/>
      <name val="Arial Cyr"/>
      <charset val="204"/>
    </font>
    <font>
      <b/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Arial Cyr"/>
      <charset val="204"/>
    </font>
    <font>
      <sz val="11"/>
      <color indexed="8"/>
      <name val="Times New Roman"/>
      <family val="1"/>
      <charset val="1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9"/>
      <color indexed="8"/>
      <name val="Arial Cyr"/>
      <charset val="204"/>
    </font>
    <font>
      <i/>
      <sz val="9"/>
      <color indexed="8"/>
      <name val="Times New Roman"/>
      <family val="1"/>
      <charset val="204"/>
    </font>
    <font>
      <b/>
      <sz val="9"/>
      <name val="Times New Roman Cyr"/>
      <family val="1"/>
      <charset val="204"/>
    </font>
    <font>
      <b/>
      <i/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0"/>
      <color indexed="8"/>
      <name val="Times New Roman"/>
      <family val="1"/>
      <charset val="204"/>
    </font>
    <font>
      <b/>
      <i/>
      <u/>
      <sz val="10"/>
      <color indexed="8"/>
      <name val="Arial Cyr"/>
      <charset val="204"/>
    </font>
    <font>
      <b/>
      <sz val="11"/>
      <color indexed="8"/>
      <name val="Arial"/>
      <family val="2"/>
      <charset val="204"/>
    </font>
    <font>
      <sz val="10"/>
      <name val="Times New Roman Cyr"/>
      <family val="1"/>
      <charset val="204"/>
    </font>
    <font>
      <b/>
      <sz val="10"/>
      <color indexed="8"/>
      <name val="Times New Roman Cyr"/>
      <family val="1"/>
      <charset val="204"/>
    </font>
    <font>
      <sz val="10"/>
      <color indexed="8"/>
      <name val="Times New Roman Cyr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1"/>
    </font>
    <font>
      <sz val="9"/>
      <color indexed="8"/>
      <name val="Arial"/>
      <family val="2"/>
      <charset val="204"/>
    </font>
    <font>
      <i/>
      <sz val="10"/>
      <color indexed="8"/>
      <name val="Times New Roman Cyr"/>
      <charset val="204"/>
    </font>
    <font>
      <b/>
      <i/>
      <sz val="10"/>
      <color indexed="8"/>
      <name val="Times New Roman"/>
      <family val="1"/>
      <charset val="1"/>
    </font>
    <font>
      <b/>
      <sz val="10"/>
      <color indexed="8"/>
      <name val="Times New Roman"/>
      <family val="1"/>
      <charset val="1"/>
    </font>
    <font>
      <i/>
      <sz val="10"/>
      <color indexed="8"/>
      <name val="Times New Roman"/>
      <family val="1"/>
      <charset val="1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0">
    <xf numFmtId="0" fontId="0" fillId="0" borderId="0" xfId="0"/>
    <xf numFmtId="0" fontId="2" fillId="0" borderId="0" xfId="1" applyNumberFormat="1" applyFont="1" applyFill="1" applyBorder="1" applyAlignment="1" applyProtection="1"/>
    <xf numFmtId="49" fontId="2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 wrapText="1"/>
    </xf>
    <xf numFmtId="49" fontId="8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/>
    <xf numFmtId="0" fontId="11" fillId="0" borderId="0" xfId="1" applyNumberFormat="1" applyFont="1" applyFill="1" applyBorder="1" applyAlignment="1" applyProtection="1"/>
    <xf numFmtId="0" fontId="12" fillId="0" borderId="0" xfId="0" applyFont="1" applyAlignment="1"/>
    <xf numFmtId="0" fontId="14" fillId="0" borderId="0" xfId="1" applyNumberFormat="1" applyFont="1" applyFill="1" applyBorder="1" applyAlignment="1" applyProtection="1"/>
    <xf numFmtId="0" fontId="15" fillId="0" borderId="0" xfId="1" applyNumberFormat="1" applyFont="1" applyFill="1" applyBorder="1" applyAlignment="1" applyProtection="1"/>
    <xf numFmtId="0" fontId="17" fillId="0" borderId="0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/>
    <xf numFmtId="0" fontId="18" fillId="0" borderId="0" xfId="1" applyNumberFormat="1" applyFont="1" applyFill="1" applyBorder="1" applyAlignment="1" applyProtection="1"/>
    <xf numFmtId="0" fontId="16" fillId="0" borderId="0" xfId="0" applyFont="1" applyAlignment="1"/>
    <xf numFmtId="0" fontId="19" fillId="0" borderId="0" xfId="1" applyNumberFormat="1" applyFont="1" applyFill="1" applyBorder="1" applyAlignment="1" applyProtection="1"/>
    <xf numFmtId="0" fontId="18" fillId="0" borderId="0" xfId="1" applyNumberFormat="1" applyFont="1" applyFill="1" applyBorder="1" applyAlignment="1" applyProtection="1">
      <alignment horizontal="left"/>
    </xf>
    <xf numFmtId="0" fontId="16" fillId="0" borderId="0" xfId="0" applyFont="1" applyAlignment="1">
      <alignment horizontal="left"/>
    </xf>
    <xf numFmtId="0" fontId="18" fillId="0" borderId="0" xfId="1" applyNumberFormat="1" applyFont="1" applyFill="1" applyBorder="1" applyAlignment="1" applyProtection="1">
      <alignment horizont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24" fillId="0" borderId="0" xfId="1" applyNumberFormat="1" applyFont="1" applyFill="1" applyBorder="1" applyAlignment="1" applyProtection="1"/>
    <xf numFmtId="0" fontId="6" fillId="0" borderId="1" xfId="1" applyNumberFormat="1" applyFont="1" applyFill="1" applyBorder="1" applyAlignment="1" applyProtection="1">
      <alignment horizontal="center" wrapText="1"/>
    </xf>
    <xf numFmtId="0" fontId="6" fillId="0" borderId="2" xfId="1" applyNumberFormat="1" applyFont="1" applyFill="1" applyBorder="1" applyAlignment="1" applyProtection="1">
      <alignment horizont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23" fillId="0" borderId="1" xfId="1" applyNumberFormat="1" applyFont="1" applyFill="1" applyBorder="1" applyAlignment="1" applyProtection="1">
      <alignment wrapText="1"/>
    </xf>
    <xf numFmtId="49" fontId="11" fillId="0" borderId="1" xfId="1" applyNumberFormat="1" applyFont="1" applyFill="1" applyBorder="1" applyAlignment="1" applyProtection="1">
      <alignment horizontal="center" wrapText="1"/>
    </xf>
    <xf numFmtId="166" fontId="23" fillId="0" borderId="1" xfId="1" applyNumberFormat="1" applyFont="1" applyFill="1" applyBorder="1" applyAlignment="1" applyProtection="1">
      <alignment horizontal="right" vertical="center" wrapText="1"/>
    </xf>
    <xf numFmtId="0" fontId="25" fillId="0" borderId="1" xfId="1" applyNumberFormat="1" applyFont="1" applyFill="1" applyBorder="1" applyAlignment="1" applyProtection="1">
      <alignment horizontal="left" wrapText="1"/>
    </xf>
    <xf numFmtId="49" fontId="7" fillId="0" borderId="1" xfId="1" applyNumberFormat="1" applyFont="1" applyFill="1" applyBorder="1" applyAlignment="1" applyProtection="1">
      <alignment horizontal="center" wrapText="1"/>
    </xf>
    <xf numFmtId="166" fontId="6" fillId="0" borderId="1" xfId="1" applyNumberFormat="1" applyFont="1" applyFill="1" applyBorder="1" applyAlignment="1" applyProtection="1">
      <alignment horizontal="right" vertical="center" wrapText="1"/>
    </xf>
    <xf numFmtId="167" fontId="23" fillId="0" borderId="1" xfId="1" applyNumberFormat="1" applyFont="1" applyFill="1" applyBorder="1" applyAlignment="1" applyProtection="1">
      <alignment wrapText="1"/>
    </xf>
    <xf numFmtId="0" fontId="0" fillId="0" borderId="3" xfId="0" applyFont="1" applyBorder="1"/>
    <xf numFmtId="0" fontId="26" fillId="0" borderId="1" xfId="1" applyNumberFormat="1" applyFont="1" applyFill="1" applyBorder="1" applyAlignment="1" applyProtection="1">
      <alignment wrapText="1"/>
    </xf>
    <xf numFmtId="0" fontId="22" fillId="0" borderId="1" xfId="1" applyNumberFormat="1" applyFont="1" applyFill="1" applyBorder="1" applyAlignment="1" applyProtection="1">
      <alignment horizontal="right" wrapText="1"/>
    </xf>
    <xf numFmtId="166" fontId="11" fillId="0" borderId="1" xfId="1" applyNumberFormat="1" applyFont="1" applyFill="1" applyBorder="1" applyAlignment="1" applyProtection="1">
      <alignment horizontal="right" vertical="center" wrapText="1"/>
    </xf>
    <xf numFmtId="0" fontId="11" fillId="0" borderId="1" xfId="1" applyNumberFormat="1" applyFont="1" applyFill="1" applyBorder="1" applyAlignment="1" applyProtection="1">
      <alignment wrapText="1"/>
    </xf>
    <xf numFmtId="166" fontId="27" fillId="0" borderId="1" xfId="1" applyNumberFormat="1" applyFont="1" applyFill="1" applyBorder="1" applyAlignment="1" applyProtection="1">
      <alignment horizontal="right" vertical="center" wrapText="1"/>
    </xf>
    <xf numFmtId="0" fontId="28" fillId="0" borderId="1" xfId="1" applyNumberFormat="1" applyFont="1" applyFill="1" applyBorder="1" applyAlignment="1" applyProtection="1">
      <alignment horizontal="left" wrapText="1"/>
    </xf>
    <xf numFmtId="49" fontId="28" fillId="0" borderId="1" xfId="1" applyNumberFormat="1" applyFont="1" applyFill="1" applyBorder="1" applyAlignment="1" applyProtection="1">
      <alignment horizontal="center" wrapText="1"/>
    </xf>
    <xf numFmtId="49" fontId="30" fillId="0" borderId="1" xfId="1" applyNumberFormat="1" applyFont="1" applyFill="1" applyBorder="1" applyAlignment="1" applyProtection="1">
      <alignment horizontal="center" wrapText="1"/>
    </xf>
    <xf numFmtId="0" fontId="31" fillId="0" borderId="0" xfId="1" applyNumberFormat="1" applyFont="1" applyFill="1" applyBorder="1" applyAlignment="1" applyProtection="1"/>
    <xf numFmtId="49" fontId="11" fillId="0" borderId="1" xfId="1" applyNumberFormat="1" applyFont="1" applyFill="1" applyBorder="1" applyAlignment="1" applyProtection="1">
      <alignment horizontal="center" vertical="center" wrapText="1"/>
    </xf>
    <xf numFmtId="166" fontId="11" fillId="0" borderId="1" xfId="1" applyNumberFormat="1" applyFont="1" applyFill="1" applyBorder="1" applyAlignment="1" applyProtection="1">
      <alignment wrapText="1"/>
    </xf>
    <xf numFmtId="166" fontId="23" fillId="0" borderId="1" xfId="1" applyNumberFormat="1" applyFont="1" applyFill="1" applyBorder="1" applyAlignment="1" applyProtection="1">
      <alignment wrapText="1"/>
    </xf>
    <xf numFmtId="0" fontId="7" fillId="0" borderId="1" xfId="1" applyNumberFormat="1" applyFont="1" applyFill="1" applyBorder="1" applyAlignment="1" applyProtection="1">
      <alignment horizontal="left" wrapText="1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166" fontId="7" fillId="0" borderId="1" xfId="1" applyNumberFormat="1" applyFont="1" applyFill="1" applyBorder="1" applyAlignment="1" applyProtection="1">
      <alignment wrapText="1"/>
    </xf>
    <xf numFmtId="0" fontId="7" fillId="0" borderId="1" xfId="1" applyNumberFormat="1" applyFont="1" applyFill="1" applyBorder="1" applyAlignment="1" applyProtection="1">
      <alignment wrapText="1"/>
    </xf>
    <xf numFmtId="0" fontId="6" fillId="0" borderId="1" xfId="1" applyNumberFormat="1" applyFont="1" applyFill="1" applyBorder="1" applyAlignment="1" applyProtection="1">
      <alignment wrapText="1"/>
    </xf>
    <xf numFmtId="49" fontId="6" fillId="0" borderId="1" xfId="1" applyNumberFormat="1" applyFont="1" applyFill="1" applyBorder="1" applyAlignment="1" applyProtection="1">
      <alignment horizontal="center" wrapText="1"/>
    </xf>
    <xf numFmtId="166" fontId="6" fillId="0" borderId="1" xfId="1" applyNumberFormat="1" applyFont="1" applyFill="1" applyBorder="1" applyAlignment="1" applyProtection="1">
      <alignment wrapText="1"/>
    </xf>
    <xf numFmtId="0" fontId="11" fillId="2" borderId="1" xfId="0" applyFont="1" applyFill="1" applyBorder="1" applyAlignment="1">
      <alignment wrapText="1"/>
    </xf>
    <xf numFmtId="49" fontId="23" fillId="2" borderId="1" xfId="0" applyNumberFormat="1" applyFont="1" applyFill="1" applyBorder="1" applyAlignment="1">
      <alignment horizontal="center" wrapText="1"/>
    </xf>
    <xf numFmtId="166" fontId="23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wrapText="1"/>
    </xf>
    <xf numFmtId="166" fontId="27" fillId="0" borderId="1" xfId="0" applyNumberFormat="1" applyFont="1" applyFill="1" applyBorder="1" applyAlignment="1">
      <alignment horizontal="right" vertical="center" wrapText="1"/>
    </xf>
    <xf numFmtId="166" fontId="23" fillId="0" borderId="1" xfId="0" applyNumberFormat="1" applyFont="1" applyFill="1" applyBorder="1" applyAlignment="1">
      <alignment horizontal="right" vertical="center" wrapText="1"/>
    </xf>
    <xf numFmtId="0" fontId="33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34" fillId="2" borderId="1" xfId="0" applyFont="1" applyFill="1" applyBorder="1" applyAlignment="1">
      <alignment wrapText="1"/>
    </xf>
    <xf numFmtId="166" fontId="23" fillId="2" borderId="1" xfId="1" applyNumberFormat="1" applyFont="1" applyFill="1" applyBorder="1" applyAlignment="1" applyProtection="1">
      <alignment horizontal="right" vertical="center" wrapText="1"/>
    </xf>
    <xf numFmtId="0" fontId="35" fillId="0" borderId="1" xfId="0" applyFont="1" applyFill="1" applyBorder="1" applyAlignment="1">
      <alignment wrapText="1"/>
    </xf>
    <xf numFmtId="0" fontId="35" fillId="0" borderId="0" xfId="0" applyFont="1" applyFill="1" applyBorder="1" applyAlignment="1">
      <alignment wrapText="1"/>
    </xf>
    <xf numFmtId="49" fontId="6" fillId="0" borderId="0" xfId="0" applyNumberFormat="1" applyFont="1" applyFill="1" applyBorder="1" applyAlignment="1">
      <alignment horizontal="center" wrapText="1"/>
    </xf>
    <xf numFmtId="166" fontId="23" fillId="0" borderId="0" xfId="0" applyNumberFormat="1" applyFont="1" applyFill="1" applyBorder="1" applyAlignment="1">
      <alignment horizontal="right" vertical="center" wrapText="1"/>
    </xf>
    <xf numFmtId="166" fontId="23" fillId="0" borderId="0" xfId="1" applyNumberFormat="1" applyFont="1" applyFill="1" applyBorder="1" applyAlignment="1" applyProtection="1">
      <alignment horizontal="right" vertical="center" wrapText="1"/>
    </xf>
    <xf numFmtId="0" fontId="11" fillId="0" borderId="0" xfId="1" applyNumberFormat="1" applyFont="1" applyFill="1" applyBorder="1" applyAlignment="1" applyProtection="1">
      <alignment wrapText="1"/>
    </xf>
    <xf numFmtId="0" fontId="8" fillId="0" borderId="0" xfId="1" applyNumberFormat="1" applyFont="1" applyFill="1" applyBorder="1" applyAlignment="1" applyProtection="1">
      <alignment wrapText="1"/>
    </xf>
    <xf numFmtId="49" fontId="7" fillId="0" borderId="0" xfId="1" applyNumberFormat="1" applyFont="1" applyFill="1" applyBorder="1" applyAlignment="1" applyProtection="1">
      <alignment horizontal="center" wrapText="1"/>
    </xf>
    <xf numFmtId="0" fontId="7" fillId="0" borderId="0" xfId="1" applyNumberFormat="1" applyFont="1" applyFill="1" applyBorder="1" applyAlignment="1" applyProtection="1">
      <alignment wrapText="1"/>
    </xf>
    <xf numFmtId="0" fontId="8" fillId="0" borderId="0" xfId="1" applyNumberFormat="1" applyFont="1" applyFill="1" applyBorder="1" applyAlignment="1" applyProtection="1">
      <alignment horizontal="right" indent="10"/>
    </xf>
    <xf numFmtId="0" fontId="11" fillId="0" borderId="0" xfId="1" applyNumberFormat="1" applyFont="1" applyFill="1" applyBorder="1" applyAlignment="1" applyProtection="1">
      <alignment horizontal="right" wrapText="1"/>
    </xf>
    <xf numFmtId="0" fontId="7" fillId="0" borderId="0" xfId="1" applyNumberFormat="1" applyFont="1" applyFill="1" applyBorder="1" applyAlignment="1" applyProtection="1">
      <alignment horizontal="right" wrapText="1"/>
    </xf>
    <xf numFmtId="0" fontId="6" fillId="0" borderId="0" xfId="1" applyNumberFormat="1" applyFont="1" applyFill="1" applyBorder="1" applyAlignment="1" applyProtection="1">
      <alignment horizontal="right" wrapText="1"/>
    </xf>
    <xf numFmtId="0" fontId="11" fillId="2" borderId="1" xfId="1" applyNumberFormat="1" applyFont="1" applyFill="1" applyBorder="1" applyAlignment="1" applyProtection="1">
      <alignment horizontal="left" wrapText="1"/>
    </xf>
    <xf numFmtId="49" fontId="11" fillId="2" borderId="1" xfId="1" applyNumberFormat="1" applyFont="1" applyFill="1" applyBorder="1" applyAlignment="1" applyProtection="1">
      <alignment horizontal="center" wrapText="1"/>
    </xf>
    <xf numFmtId="166" fontId="11" fillId="2" borderId="1" xfId="1" applyNumberFormat="1" applyFont="1" applyFill="1" applyBorder="1" applyAlignment="1" applyProtection="1">
      <alignment wrapText="1"/>
    </xf>
    <xf numFmtId="0" fontId="0" fillId="0" borderId="0" xfId="0" applyFont="1"/>
    <xf numFmtId="0" fontId="11" fillId="2" borderId="4" xfId="1" applyNumberFormat="1" applyFont="1" applyFill="1" applyBorder="1" applyAlignment="1" applyProtection="1">
      <alignment horizontal="left" wrapText="1"/>
    </xf>
    <xf numFmtId="49" fontId="11" fillId="2" borderId="4" xfId="1" applyNumberFormat="1" applyFont="1" applyFill="1" applyBorder="1" applyAlignment="1" applyProtection="1">
      <alignment horizontal="center" wrapText="1"/>
    </xf>
    <xf numFmtId="166" fontId="11" fillId="2" borderId="4" xfId="1" applyNumberFormat="1" applyFont="1" applyFill="1" applyBorder="1" applyAlignment="1" applyProtection="1">
      <alignment wrapText="1"/>
    </xf>
    <xf numFmtId="0" fontId="11" fillId="0" borderId="1" xfId="1" applyNumberFormat="1" applyFont="1" applyFill="1" applyBorder="1" applyAlignment="1" applyProtection="1">
      <alignment horizontal="left" wrapText="1"/>
    </xf>
    <xf numFmtId="0" fontId="22" fillId="0" borderId="1" xfId="1" applyNumberFormat="1" applyFont="1" applyFill="1" applyBorder="1" applyAlignment="1" applyProtection="1">
      <alignment horizontal="left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166" fontId="30" fillId="0" borderId="1" xfId="1" applyNumberFormat="1" applyFont="1" applyFill="1" applyBorder="1" applyAlignment="1" applyProtection="1">
      <alignment wrapText="1"/>
    </xf>
    <xf numFmtId="0" fontId="11" fillId="0" borderId="0" xfId="1" applyNumberFormat="1" applyFont="1" applyFill="1" applyBorder="1" applyAlignment="1" applyProtection="1">
      <alignment horizontal="left" vertical="center" wrapText="1"/>
    </xf>
    <xf numFmtId="0" fontId="11" fillId="0" borderId="0" xfId="1" applyNumberFormat="1" applyFont="1" applyFill="1" applyBorder="1" applyAlignment="1" applyProtection="1">
      <alignment horizontal="center" vertical="center" wrapText="1"/>
    </xf>
    <xf numFmtId="0" fontId="30" fillId="0" borderId="0" xfId="1" applyNumberFormat="1" applyFont="1" applyFill="1" applyBorder="1" applyAlignment="1" applyProtection="1">
      <alignment wrapText="1"/>
    </xf>
    <xf numFmtId="0" fontId="0" fillId="0" borderId="0" xfId="0" applyBorder="1"/>
    <xf numFmtId="0" fontId="11" fillId="0" borderId="0" xfId="1" applyNumberFormat="1" applyFont="1" applyFill="1" applyBorder="1" applyAlignment="1" applyProtection="1">
      <alignment vertical="center" wrapText="1"/>
    </xf>
    <xf numFmtId="0" fontId="18" fillId="0" borderId="0" xfId="1" applyNumberFormat="1" applyFont="1" applyFill="1" applyBorder="1" applyAlignment="1" applyProtection="1">
      <alignment vertical="center" wrapText="1"/>
    </xf>
    <xf numFmtId="0" fontId="18" fillId="0" borderId="0" xfId="1" applyNumberFormat="1" applyFont="1" applyFill="1" applyBorder="1" applyAlignment="1" applyProtection="1">
      <alignment horizontal="center" vertical="center" wrapText="1"/>
    </xf>
    <xf numFmtId="0" fontId="18" fillId="0" borderId="0" xfId="1" applyNumberFormat="1" applyFont="1" applyFill="1" applyBorder="1" applyAlignment="1" applyProtection="1">
      <alignment horizontal="left" vertical="center" wrapText="1"/>
    </xf>
    <xf numFmtId="0" fontId="7" fillId="0" borderId="0" xfId="1" applyNumberFormat="1" applyFont="1" applyFill="1" applyBorder="1" applyAlignment="1" applyProtection="1">
      <alignment horizontal="right" vertical="center" wrapText="1"/>
    </xf>
    <xf numFmtId="0" fontId="6" fillId="0" borderId="5" xfId="1" applyNumberFormat="1" applyFont="1" applyFill="1" applyBorder="1" applyAlignment="1" applyProtection="1">
      <alignment horizontal="center" wrapText="1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18" fillId="3" borderId="6" xfId="1" applyNumberFormat="1" applyFont="1" applyFill="1" applyBorder="1" applyAlignment="1" applyProtection="1">
      <alignment wrapText="1"/>
    </xf>
    <xf numFmtId="49" fontId="11" fillId="3" borderId="1" xfId="1" applyNumberFormat="1" applyFont="1" applyFill="1" applyBorder="1" applyAlignment="1" applyProtection="1">
      <alignment horizontal="center" wrapText="1"/>
    </xf>
    <xf numFmtId="166" fontId="11" fillId="3" borderId="1" xfId="1" applyNumberFormat="1" applyFont="1" applyFill="1" applyBorder="1" applyAlignment="1" applyProtection="1">
      <alignment horizontal="center" vertical="center" wrapText="1"/>
    </xf>
    <xf numFmtId="166" fontId="11" fillId="3" borderId="5" xfId="1" applyNumberFormat="1" applyFont="1" applyFill="1" applyBorder="1" applyAlignment="1" applyProtection="1">
      <alignment horizontal="center" vertical="center" wrapText="1"/>
    </xf>
    <xf numFmtId="0" fontId="28" fillId="0" borderId="6" xfId="1" applyNumberFormat="1" applyFont="1" applyFill="1" applyBorder="1" applyAlignment="1" applyProtection="1">
      <alignment wrapText="1"/>
    </xf>
    <xf numFmtId="166" fontId="7" fillId="0" borderId="1" xfId="1" applyNumberFormat="1" applyFont="1" applyFill="1" applyBorder="1" applyAlignment="1" applyProtection="1">
      <alignment horizontal="center" vertical="center" wrapText="1"/>
    </xf>
    <xf numFmtId="166" fontId="11" fillId="0" borderId="1" xfId="1" applyNumberFormat="1" applyFont="1" applyFill="1" applyBorder="1" applyAlignment="1" applyProtection="1">
      <alignment horizontal="center" vertical="center" wrapText="1"/>
    </xf>
    <xf numFmtId="166" fontId="7" fillId="0" borderId="5" xfId="1" applyNumberFormat="1" applyFont="1" applyFill="1" applyBorder="1" applyAlignment="1" applyProtection="1">
      <alignment horizontal="center" vertical="center" wrapText="1"/>
    </xf>
    <xf numFmtId="0" fontId="28" fillId="0" borderId="7" xfId="1" applyNumberFormat="1" applyFont="1" applyFill="1" applyBorder="1" applyAlignment="1" applyProtection="1">
      <alignment wrapText="1"/>
    </xf>
    <xf numFmtId="49" fontId="7" fillId="0" borderId="4" xfId="1" applyNumberFormat="1" applyFont="1" applyFill="1" applyBorder="1" applyAlignment="1" applyProtection="1">
      <alignment horizontal="center" wrapText="1"/>
    </xf>
    <xf numFmtId="166" fontId="7" fillId="0" borderId="4" xfId="1" applyNumberFormat="1" applyFont="1" applyFill="1" applyBorder="1" applyAlignment="1" applyProtection="1">
      <alignment horizontal="center" vertical="center" wrapText="1"/>
    </xf>
    <xf numFmtId="166" fontId="7" fillId="0" borderId="8" xfId="1" applyNumberFormat="1" applyFont="1" applyFill="1" applyBorder="1" applyAlignment="1" applyProtection="1">
      <alignment horizontal="center" vertical="center" wrapText="1"/>
    </xf>
    <xf numFmtId="0" fontId="28" fillId="0" borderId="6" xfId="0" applyFont="1" applyFill="1" applyBorder="1" applyAlignment="1">
      <alignment wrapText="1"/>
    </xf>
    <xf numFmtId="0" fontId="11" fillId="0" borderId="0" xfId="1" applyNumberFormat="1" applyFont="1" applyFill="1" applyBorder="1" applyAlignment="1" applyProtection="1">
      <alignment horizontal="justify"/>
    </xf>
    <xf numFmtId="49" fontId="11" fillId="0" borderId="0" xfId="1" applyNumberFormat="1" applyFont="1" applyFill="1" applyBorder="1" applyAlignment="1" applyProtection="1">
      <alignment horizontal="center"/>
    </xf>
    <xf numFmtId="0" fontId="38" fillId="0" borderId="0" xfId="1" applyNumberFormat="1" applyFont="1" applyFill="1" applyBorder="1" applyAlignment="1" applyProtection="1">
      <alignment horizontal="justify"/>
    </xf>
    <xf numFmtId="0" fontId="3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3" borderId="1" xfId="1" applyNumberFormat="1" applyFont="1" applyFill="1" applyBorder="1" applyAlignment="1" applyProtection="1">
      <alignment wrapText="1"/>
    </xf>
    <xf numFmtId="0" fontId="39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8" fillId="0" borderId="1" xfId="1" applyNumberFormat="1" applyFont="1" applyFill="1" applyBorder="1" applyAlignment="1" applyProtection="1">
      <alignment wrapText="1"/>
    </xf>
    <xf numFmtId="0" fontId="28" fillId="0" borderId="1" xfId="0" applyFont="1" applyFill="1" applyBorder="1" applyAlignment="1">
      <alignment wrapText="1"/>
    </xf>
    <xf numFmtId="49" fontId="8" fillId="0" borderId="0" xfId="1" applyNumberFormat="1" applyFont="1" applyFill="1" applyBorder="1" applyAlignment="1" applyProtection="1">
      <alignment horizontal="center" wrapText="1"/>
    </xf>
    <xf numFmtId="0" fontId="36" fillId="0" borderId="0" xfId="0" applyFont="1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justify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center" vertical="top" wrapText="1"/>
    </xf>
    <xf numFmtId="0" fontId="0" fillId="4" borderId="0" xfId="0" applyFill="1"/>
    <xf numFmtId="49" fontId="23" fillId="0" borderId="1" xfId="1" applyNumberFormat="1" applyFont="1" applyFill="1" applyBorder="1" applyAlignment="1" applyProtection="1">
      <alignment horizontal="center" wrapText="1"/>
    </xf>
    <xf numFmtId="166" fontId="23" fillId="0" borderId="1" xfId="1" applyNumberFormat="1" applyFont="1" applyFill="1" applyBorder="1" applyAlignment="1" applyProtection="1">
      <alignment horizontal="center" vertical="center" wrapText="1"/>
    </xf>
    <xf numFmtId="49" fontId="25" fillId="0" borderId="1" xfId="1" applyNumberFormat="1" applyFont="1" applyFill="1" applyBorder="1" applyAlignment="1" applyProtection="1">
      <alignment horizontal="center" wrapText="1"/>
    </xf>
    <xf numFmtId="0" fontId="40" fillId="0" borderId="1" xfId="1" applyNumberFormat="1" applyFont="1" applyFill="1" applyBorder="1" applyAlignment="1" applyProtection="1">
      <alignment horizontal="right" wrapText="1"/>
    </xf>
    <xf numFmtId="0" fontId="23" fillId="0" borderId="1" xfId="1" applyNumberFormat="1" applyFont="1" applyFill="1" applyBorder="1" applyAlignment="1" applyProtection="1">
      <alignment horizontal="left" vertical="center" wrapText="1"/>
    </xf>
    <xf numFmtId="166" fontId="27" fillId="0" borderId="1" xfId="1" applyNumberFormat="1" applyFont="1" applyFill="1" applyBorder="1" applyAlignment="1" applyProtection="1">
      <alignment horizontal="center" vertical="center" wrapText="1"/>
    </xf>
    <xf numFmtId="0" fontId="25" fillId="0" borderId="1" xfId="1" applyNumberFormat="1" applyFont="1" applyFill="1" applyBorder="1" applyAlignment="1" applyProtection="1">
      <alignment horizontal="left" vertical="center" wrapText="1"/>
    </xf>
    <xf numFmtId="0" fontId="22" fillId="0" borderId="1" xfId="1" applyNumberFormat="1" applyFont="1" applyFill="1" applyBorder="1" applyAlignment="1" applyProtection="1">
      <alignment horizontal="right" vertical="center" wrapText="1"/>
    </xf>
    <xf numFmtId="166" fontId="30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/>
    </xf>
    <xf numFmtId="0" fontId="7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left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166" fontId="23" fillId="2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166" fontId="27" fillId="0" borderId="1" xfId="0" applyNumberFormat="1" applyFont="1" applyFill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left" vertical="center" wrapText="1"/>
    </xf>
    <xf numFmtId="166" fontId="23" fillId="2" borderId="1" xfId="1" applyNumberFormat="1" applyFont="1" applyFill="1" applyBorder="1" applyAlignment="1" applyProtection="1">
      <alignment horizontal="center"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66" fontId="23" fillId="5" borderId="1" xfId="1" applyNumberFormat="1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0" xfId="1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1" fillId="0" borderId="0" xfId="0" applyFont="1" applyFill="1" applyBorder="1" applyAlignment="1">
      <alignment horizontal="right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1" fillId="2" borderId="1" xfId="1" applyNumberFormat="1" applyFont="1" applyFill="1" applyBorder="1" applyAlignment="1" applyProtection="1">
      <alignment horizontal="left" vertical="center" wrapText="1"/>
    </xf>
    <xf numFmtId="49" fontId="11" fillId="2" borderId="1" xfId="1" applyNumberFormat="1" applyFont="1" applyFill="1" applyBorder="1" applyAlignment="1" applyProtection="1">
      <alignment horizontal="center" vertical="center" wrapText="1"/>
    </xf>
    <xf numFmtId="0" fontId="11" fillId="2" borderId="1" xfId="1" applyNumberFormat="1" applyFont="1" applyFill="1" applyBorder="1" applyAlignment="1" applyProtection="1">
      <alignment vertical="center" wrapText="1"/>
    </xf>
    <xf numFmtId="0" fontId="28" fillId="0" borderId="1" xfId="1" applyNumberFormat="1" applyFont="1" applyFill="1" applyBorder="1" applyAlignment="1" applyProtection="1">
      <alignment horizontal="left" vertical="center" wrapText="1"/>
    </xf>
    <xf numFmtId="0" fontId="11" fillId="0" borderId="1" xfId="1" applyNumberFormat="1" applyFont="1" applyFill="1" applyBorder="1" applyAlignment="1" applyProtection="1">
      <alignment vertical="center" wrapText="1"/>
    </xf>
    <xf numFmtId="0" fontId="11" fillId="2" borderId="4" xfId="1" applyNumberFormat="1" applyFont="1" applyFill="1" applyBorder="1" applyAlignment="1" applyProtection="1">
      <alignment horizontal="left" vertical="center" wrapText="1"/>
    </xf>
    <xf numFmtId="49" fontId="11" fillId="2" borderId="4" xfId="1" applyNumberFormat="1" applyFont="1" applyFill="1" applyBorder="1" applyAlignment="1" applyProtection="1">
      <alignment horizontal="center" vertical="center" wrapText="1"/>
    </xf>
    <xf numFmtId="0" fontId="11" fillId="2" borderId="4" xfId="1" applyNumberFormat="1" applyFont="1" applyFill="1" applyBorder="1" applyAlignment="1" applyProtection="1">
      <alignment vertical="center" wrapText="1"/>
    </xf>
    <xf numFmtId="0" fontId="30" fillId="0" borderId="1" xfId="1" applyNumberFormat="1" applyFont="1" applyFill="1" applyBorder="1" applyAlignment="1" applyProtection="1">
      <alignment vertical="center" wrapText="1"/>
    </xf>
    <xf numFmtId="0" fontId="12" fillId="0" borderId="1" xfId="1" applyNumberFormat="1" applyFont="1" applyFill="1" applyBorder="1" applyAlignment="1" applyProtection="1">
      <alignment horizontal="left" vertical="center" wrapText="1"/>
    </xf>
    <xf numFmtId="0" fontId="13" fillId="0" borderId="1" xfId="1" applyNumberFormat="1" applyFont="1" applyFill="1" applyBorder="1" applyAlignment="1" applyProtection="1">
      <alignment horizontal="center" vertical="center" wrapText="1"/>
    </xf>
    <xf numFmtId="49" fontId="30" fillId="0" borderId="0" xfId="1" applyNumberFormat="1" applyFont="1" applyFill="1" applyBorder="1" applyAlignment="1" applyProtection="1">
      <alignment horizontal="center" vertical="center" wrapText="1"/>
    </xf>
    <xf numFmtId="49" fontId="7" fillId="0" borderId="0" xfId="1" applyNumberFormat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1" fillId="3" borderId="6" xfId="0" applyFont="1" applyFill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3" borderId="5" xfId="0" applyNumberFormat="1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left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5" xfId="0" applyNumberFormat="1" applyFont="1" applyFill="1" applyBorder="1" applyAlignment="1">
      <alignment horizontal="center" vertical="center" wrapText="1"/>
    </xf>
    <xf numFmtId="0" fontId="28" fillId="0" borderId="9" xfId="1" applyNumberFormat="1" applyFont="1" applyFill="1" applyBorder="1" applyAlignment="1" applyProtection="1">
      <alignment horizontal="justify" vertical="center"/>
    </xf>
    <xf numFmtId="49" fontId="28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49" fontId="11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justify" wrapText="1"/>
    </xf>
    <xf numFmtId="0" fontId="12" fillId="0" borderId="0" xfId="0" applyFont="1"/>
    <xf numFmtId="0" fontId="12" fillId="0" borderId="0" xfId="0" applyFont="1" applyAlignment="1">
      <alignment horizontal="right"/>
    </xf>
    <xf numFmtId="0" fontId="36" fillId="0" borderId="1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3" borderId="1" xfId="1" applyNumberFormat="1" applyFont="1" applyFill="1" applyBorder="1" applyAlignment="1" applyProtection="1">
      <alignment vertical="center" wrapText="1"/>
    </xf>
    <xf numFmtId="49" fontId="44" fillId="3" borderId="1" xfId="1" applyNumberFormat="1" applyFont="1" applyFill="1" applyBorder="1" applyAlignment="1" applyProtection="1">
      <alignment horizontal="center" vertical="center" wrapText="1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45" fillId="0" borderId="1" xfId="1" applyNumberFormat="1" applyFont="1" applyFill="1" applyBorder="1" applyAlignment="1" applyProtection="1">
      <alignment vertical="center" wrapText="1"/>
    </xf>
    <xf numFmtId="49" fontId="45" fillId="0" borderId="1" xfId="1" applyNumberFormat="1" applyFont="1" applyFill="1" applyBorder="1" applyAlignment="1" applyProtection="1">
      <alignment horizontal="center" vertical="center" wrapText="1"/>
    </xf>
    <xf numFmtId="0" fontId="45" fillId="0" borderId="1" xfId="0" applyFont="1" applyFill="1" applyBorder="1" applyAlignment="1">
      <alignment vertical="center" wrapText="1"/>
    </xf>
    <xf numFmtId="0" fontId="47" fillId="0" borderId="0" xfId="0" applyFont="1" applyAlignment="1">
      <alignment horizontal="center"/>
    </xf>
    <xf numFmtId="0" fontId="47" fillId="0" borderId="0" xfId="0" applyFont="1" applyAlignment="1"/>
    <xf numFmtId="0" fontId="0" fillId="0" borderId="0" xfId="0" applyAlignment="1">
      <alignment horizontal="center"/>
    </xf>
    <xf numFmtId="49" fontId="47" fillId="0" borderId="11" xfId="0" applyNumberFormat="1" applyFont="1" applyBorder="1" applyAlignment="1">
      <alignment horizontal="center"/>
    </xf>
    <xf numFmtId="0" fontId="0" fillId="0" borderId="0" xfId="0" applyAlignment="1"/>
    <xf numFmtId="0" fontId="48" fillId="0" borderId="0" xfId="0" applyFont="1"/>
    <xf numFmtId="0" fontId="49" fillId="0" borderId="0" xfId="0" applyFont="1"/>
    <xf numFmtId="49" fontId="47" fillId="0" borderId="12" xfId="0" applyNumberFormat="1" applyFont="1" applyBorder="1" applyAlignment="1">
      <alignment horizontal="center"/>
    </xf>
    <xf numFmtId="0" fontId="47" fillId="0" borderId="13" xfId="0" applyFont="1" applyBorder="1" applyAlignment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/>
    </xf>
    <xf numFmtId="0" fontId="47" fillId="0" borderId="15" xfId="0" applyFont="1" applyBorder="1"/>
    <xf numFmtId="0" fontId="47" fillId="0" borderId="1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7" fillId="0" borderId="0" xfId="0" applyFont="1" applyBorder="1"/>
    <xf numFmtId="0" fontId="47" fillId="0" borderId="0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/>
    <xf numFmtId="0" fontId="0" fillId="6" borderId="15" xfId="0" applyFill="1" applyBorder="1" applyAlignment="1">
      <alignment horizontal="center"/>
    </xf>
    <xf numFmtId="0" fontId="0" fillId="6" borderId="15" xfId="0" applyFill="1" applyBorder="1"/>
    <xf numFmtId="0" fontId="0" fillId="0" borderId="0" xfId="0" applyFill="1"/>
    <xf numFmtId="0" fontId="47" fillId="6" borderId="15" xfId="0" applyFont="1" applyFill="1" applyBorder="1"/>
    <xf numFmtId="0" fontId="47" fillId="6" borderId="15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47" fillId="0" borderId="0" xfId="0" applyFont="1"/>
    <xf numFmtId="0" fontId="0" fillId="0" borderId="15" xfId="0" applyFont="1" applyBorder="1"/>
    <xf numFmtId="0" fontId="0" fillId="0" borderId="17" xfId="0" applyBorder="1" applyAlignment="1">
      <alignment horizontal="center"/>
    </xf>
    <xf numFmtId="0" fontId="47" fillId="0" borderId="18" xfId="0" applyFont="1" applyBorder="1"/>
    <xf numFmtId="0" fontId="47" fillId="0" borderId="18" xfId="0" applyFont="1" applyBorder="1" applyAlignment="1">
      <alignment horizontal="center"/>
    </xf>
    <xf numFmtId="0" fontId="0" fillId="0" borderId="14" xfId="0" applyBorder="1"/>
    <xf numFmtId="0" fontId="0" fillId="0" borderId="14" xfId="0" applyFont="1" applyBorder="1"/>
    <xf numFmtId="0" fontId="0" fillId="0" borderId="19" xfId="0" applyBorder="1" applyAlignment="1">
      <alignment horizontal="center"/>
    </xf>
    <xf numFmtId="0" fontId="47" fillId="0" borderId="20" xfId="0" applyFont="1" applyBorder="1"/>
    <xf numFmtId="0" fontId="47" fillId="0" borderId="20" xfId="0" applyFont="1" applyBorder="1" applyAlignment="1">
      <alignment horizontal="center"/>
    </xf>
    <xf numFmtId="0" fontId="0" fillId="0" borderId="21" xfId="0" applyBorder="1"/>
    <xf numFmtId="0" fontId="0" fillId="6" borderId="14" xfId="0" applyFill="1" applyBorder="1" applyAlignment="1">
      <alignment horizontal="center"/>
    </xf>
    <xf numFmtId="0" fontId="0" fillId="6" borderId="14" xfId="0" applyFill="1" applyBorder="1"/>
    <xf numFmtId="49" fontId="47" fillId="6" borderId="22" xfId="0" applyNumberFormat="1" applyFont="1" applyFill="1" applyBorder="1" applyAlignment="1">
      <alignment horizontal="center"/>
    </xf>
    <xf numFmtId="0" fontId="47" fillId="6" borderId="22" xfId="0" applyFont="1" applyFill="1" applyBorder="1"/>
    <xf numFmtId="0" fontId="50" fillId="0" borderId="0" xfId="0" applyFont="1" applyAlignment="1"/>
    <xf numFmtId="49" fontId="47" fillId="0" borderId="22" xfId="0" applyNumberFormat="1" applyFont="1" applyBorder="1" applyAlignment="1">
      <alignment horizontal="center"/>
    </xf>
    <xf numFmtId="0" fontId="50" fillId="0" borderId="22" xfId="0" applyFont="1" applyBorder="1" applyAlignment="1"/>
    <xf numFmtId="0" fontId="0" fillId="0" borderId="23" xfId="0" applyBorder="1" applyAlignment="1"/>
    <xf numFmtId="0" fontId="46" fillId="0" borderId="1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7" fillId="0" borderId="0" xfId="1" applyNumberFormat="1" applyFont="1" applyFill="1" applyBorder="1" applyAlignment="1" applyProtection="1">
      <alignment horizontal="left"/>
    </xf>
    <xf numFmtId="0" fontId="20" fillId="0" borderId="0" xfId="1" applyNumberFormat="1" applyFont="1" applyFill="1" applyBorder="1" applyAlignment="1" applyProtection="1">
      <alignment horizontal="right"/>
    </xf>
    <xf numFmtId="0" fontId="20" fillId="0" borderId="0" xfId="1" applyNumberFormat="1" applyFont="1" applyFill="1" applyBorder="1" applyAlignment="1" applyProtection="1">
      <alignment horizontal="center"/>
    </xf>
    <xf numFmtId="0" fontId="21" fillId="0" borderId="0" xfId="1" applyNumberFormat="1" applyFont="1" applyFill="1" applyBorder="1" applyAlignment="1" applyProtection="1">
      <alignment horizontal="center"/>
    </xf>
    <xf numFmtId="0" fontId="22" fillId="0" borderId="0" xfId="1" applyNumberFormat="1" applyFont="1" applyFill="1" applyBorder="1" applyAlignment="1" applyProtection="1">
      <alignment horizontal="center"/>
    </xf>
    <xf numFmtId="0" fontId="13" fillId="0" borderId="0" xfId="1" applyNumberFormat="1" applyFont="1" applyFill="1" applyBorder="1" applyAlignment="1" applyProtection="1">
      <alignment wrapText="1"/>
    </xf>
    <xf numFmtId="0" fontId="18" fillId="0" borderId="0" xfId="1" applyNumberFormat="1" applyFont="1" applyFill="1" applyBorder="1" applyAlignment="1" applyProtection="1">
      <alignment horizontal="center" wrapText="1"/>
    </xf>
    <xf numFmtId="0" fontId="18" fillId="0" borderId="1" xfId="1" applyNumberFormat="1" applyFont="1" applyFill="1" applyBorder="1" applyAlignment="1" applyProtection="1">
      <alignment horizontal="center" vertical="center" wrapText="1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23" fillId="0" borderId="1" xfId="1" applyNumberFormat="1" applyFont="1" applyFill="1" applyBorder="1" applyAlignment="1" applyProtection="1">
      <alignment horizontal="center" vertical="center" wrapText="1"/>
    </xf>
    <xf numFmtId="0" fontId="11" fillId="0" borderId="0" xfId="1" applyNumberFormat="1" applyFont="1" applyFill="1" applyBorder="1" applyAlignment="1" applyProtection="1">
      <alignment wrapText="1"/>
    </xf>
    <xf numFmtId="0" fontId="6" fillId="0" borderId="1" xfId="1" applyNumberFormat="1" applyFont="1" applyFill="1" applyBorder="1" applyAlignment="1" applyProtection="1">
      <alignment horizontal="center" wrapText="1"/>
    </xf>
    <xf numFmtId="0" fontId="18" fillId="0" borderId="1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18" fillId="0" borderId="0" xfId="1" applyNumberFormat="1" applyFont="1" applyFill="1" applyBorder="1" applyAlignment="1" applyProtection="1">
      <alignment horizontal="left" wrapText="1"/>
    </xf>
    <xf numFmtId="0" fontId="7" fillId="0" borderId="0" xfId="1" applyNumberFormat="1" applyFont="1" applyFill="1" applyBorder="1" applyAlignment="1" applyProtection="1">
      <alignment horizontal="right" wrapText="1"/>
    </xf>
    <xf numFmtId="0" fontId="37" fillId="0" borderId="0" xfId="0" applyFont="1" applyBorder="1" applyAlignment="1">
      <alignment horizontal="right"/>
    </xf>
    <xf numFmtId="0" fontId="36" fillId="0" borderId="0" xfId="0" applyFont="1" applyBorder="1" applyAlignment="1">
      <alignment horizontal="right"/>
    </xf>
    <xf numFmtId="0" fontId="18" fillId="0" borderId="0" xfId="1" applyNumberFormat="1" applyFont="1" applyFill="1" applyBorder="1" applyAlignment="1" applyProtection="1">
      <alignment horizontal="center" vertical="center" wrapText="1"/>
    </xf>
    <xf numFmtId="0" fontId="18" fillId="0" borderId="6" xfId="1" applyNumberFormat="1" applyFont="1" applyFill="1" applyBorder="1" applyAlignment="1" applyProtection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166" fontId="7" fillId="0" borderId="1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wrapText="1"/>
    </xf>
    <xf numFmtId="166" fontId="11" fillId="3" borderId="1" xfId="1" applyNumberFormat="1" applyFont="1" applyFill="1" applyBorder="1" applyAlignment="1" applyProtection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66" fontId="7" fillId="0" borderId="4" xfId="1" applyNumberFormat="1" applyFont="1" applyFill="1" applyBorder="1" applyAlignment="1" applyProtection="1">
      <alignment horizontal="center" vertical="center" wrapText="1"/>
    </xf>
    <xf numFmtId="0" fontId="38" fillId="0" borderId="0" xfId="1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right" vertical="top" wrapText="1"/>
    </xf>
    <xf numFmtId="0" fontId="18" fillId="4" borderId="1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top" wrapText="1"/>
    </xf>
    <xf numFmtId="0" fontId="18" fillId="0" borderId="0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18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38" fillId="0" borderId="0" xfId="1" applyNumberFormat="1" applyFont="1" applyFill="1" applyBorder="1" applyAlignment="1" applyProtection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47" fillId="0" borderId="0" xfId="0" applyFont="1" applyAlignment="1"/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J81"/>
  <sheetViews>
    <sheetView topLeftCell="A43" zoomScaleNormal="100" workbookViewId="0">
      <selection activeCell="H12" sqref="H1:H65536"/>
    </sheetView>
  </sheetViews>
  <sheetFormatPr defaultRowHeight="12.75" x14ac:dyDescent="0.2"/>
  <cols>
    <col min="1" max="1" width="51.7109375" style="1" customWidth="1"/>
    <col min="2" max="2" width="9.140625" style="2"/>
    <col min="3" max="3" width="10.28515625" style="1" customWidth="1"/>
    <col min="4" max="4" width="11" style="3" customWidth="1"/>
    <col min="5" max="5" width="16" style="3" customWidth="1"/>
    <col min="6" max="6" width="9.42578125" style="4" customWidth="1"/>
    <col min="7" max="7" width="11.140625" style="1" customWidth="1"/>
    <col min="8" max="8" width="10.7109375" style="1" customWidth="1"/>
    <col min="9" max="9" width="10.85546875" style="1" customWidth="1"/>
    <col min="10" max="10" width="15.140625" style="1" customWidth="1"/>
    <col min="11" max="16384" width="9.140625" style="1"/>
  </cols>
  <sheetData>
    <row r="1" spans="1:10" ht="14.65" customHeight="1" x14ac:dyDescent="0.2">
      <c r="A1" s="5"/>
      <c r="D1" s="6"/>
      <c r="E1" s="6"/>
      <c r="F1" s="6"/>
      <c r="G1" s="255" t="s">
        <v>0</v>
      </c>
      <c r="H1" s="255"/>
      <c r="I1" s="255"/>
      <c r="J1" s="255"/>
    </row>
    <row r="2" spans="1:10" x14ac:dyDescent="0.2">
      <c r="A2" s="5"/>
      <c r="D2" s="6"/>
      <c r="E2" s="6"/>
      <c r="F2" s="6"/>
      <c r="G2" s="255"/>
      <c r="H2" s="255"/>
      <c r="I2" s="255"/>
      <c r="J2" s="255"/>
    </row>
    <row r="3" spans="1:10" x14ac:dyDescent="0.2">
      <c r="B3" s="7"/>
      <c r="C3" s="8"/>
      <c r="D3" s="6"/>
      <c r="E3" s="6"/>
      <c r="F3" s="6"/>
      <c r="G3" s="255"/>
      <c r="H3" s="255"/>
      <c r="I3" s="255"/>
      <c r="J3" s="255"/>
    </row>
    <row r="4" spans="1:10" x14ac:dyDescent="0.2">
      <c r="B4" s="7"/>
      <c r="C4" s="8"/>
      <c r="D4" s="6"/>
      <c r="E4" s="6"/>
      <c r="F4" s="6"/>
      <c r="G4" s="255"/>
      <c r="H4" s="255"/>
      <c r="I4" s="255"/>
      <c r="J4" s="255"/>
    </row>
    <row r="5" spans="1:10" ht="11.25" customHeight="1" x14ac:dyDescent="0.2">
      <c r="A5" s="9"/>
      <c r="B5" s="7"/>
      <c r="C5" s="8"/>
      <c r="D5" s="10"/>
      <c r="E5" s="10"/>
      <c r="F5" s="11"/>
      <c r="G5" s="255"/>
      <c r="H5" s="255"/>
      <c r="I5" s="255"/>
      <c r="J5" s="255"/>
    </row>
    <row r="6" spans="1:10" x14ac:dyDescent="0.2">
      <c r="B6" s="12" t="s">
        <v>1</v>
      </c>
      <c r="C6" s="13"/>
      <c r="D6" s="13"/>
      <c r="E6" s="13"/>
      <c r="F6" s="13"/>
      <c r="G6" s="256" t="s">
        <v>2</v>
      </c>
      <c r="H6" s="256"/>
      <c r="I6" s="256"/>
      <c r="J6" s="256"/>
    </row>
    <row r="7" spans="1:10" s="16" customFormat="1" ht="15" x14ac:dyDescent="0.25">
      <c r="A7" s="14" t="s">
        <v>3</v>
      </c>
      <c r="B7" s="15"/>
      <c r="C7" s="15"/>
      <c r="D7" s="15"/>
      <c r="E7" s="15"/>
      <c r="F7" s="15"/>
      <c r="G7" s="257" t="s">
        <v>4</v>
      </c>
      <c r="H7" s="257"/>
      <c r="I7" s="257"/>
      <c r="J7" s="257"/>
    </row>
    <row r="8" spans="1:10" s="16" customFormat="1" ht="14.25" x14ac:dyDescent="0.2">
      <c r="A8" s="17" t="s">
        <v>5</v>
      </c>
      <c r="B8" s="18"/>
      <c r="C8" s="19"/>
      <c r="D8" s="19"/>
      <c r="E8" s="19"/>
      <c r="F8" s="19"/>
      <c r="G8" s="258" t="s">
        <v>6</v>
      </c>
      <c r="H8" s="258"/>
      <c r="I8" s="258"/>
      <c r="J8" s="258"/>
    </row>
    <row r="9" spans="1:10" s="16" customFormat="1" ht="14.25" x14ac:dyDescent="0.2">
      <c r="A9" s="20"/>
      <c r="B9" s="21"/>
      <c r="C9" s="22"/>
      <c r="D9" s="22"/>
      <c r="E9" s="22"/>
      <c r="F9" s="22"/>
      <c r="G9" s="259"/>
      <c r="H9" s="259"/>
      <c r="I9" s="259"/>
    </row>
    <row r="10" spans="1:10" s="16" customFormat="1" ht="14.25" x14ac:dyDescent="0.2">
      <c r="A10" s="14" t="s">
        <v>7</v>
      </c>
      <c r="B10" s="21"/>
      <c r="C10" s="22"/>
      <c r="D10" s="22"/>
      <c r="E10" s="22"/>
      <c r="F10" s="22"/>
      <c r="G10" s="260" t="s">
        <v>8</v>
      </c>
      <c r="H10" s="260"/>
      <c r="I10" s="260"/>
      <c r="J10" s="261" t="s">
        <v>9</v>
      </c>
    </row>
    <row r="11" spans="1:10" s="16" customFormat="1" ht="14.25" x14ac:dyDescent="0.2">
      <c r="A11" s="17" t="s">
        <v>10</v>
      </c>
      <c r="B11" s="21"/>
      <c r="C11" s="22"/>
      <c r="D11" s="22"/>
      <c r="E11" s="22"/>
      <c r="F11" s="22"/>
      <c r="G11" s="260"/>
      <c r="H11" s="260"/>
      <c r="I11" s="260"/>
      <c r="J11" s="261"/>
    </row>
    <row r="12" spans="1:10" x14ac:dyDescent="0.2">
      <c r="A12" s="8"/>
      <c r="B12" s="7"/>
      <c r="C12" s="8"/>
      <c r="D12" s="10"/>
      <c r="E12" s="10"/>
      <c r="F12" s="11"/>
      <c r="G12" s="8"/>
      <c r="H12" s="8"/>
      <c r="I12" s="8"/>
      <c r="J12" s="8"/>
    </row>
    <row r="13" spans="1:10" ht="15.75" x14ac:dyDescent="0.25">
      <c r="A13" s="262" t="s">
        <v>234</v>
      </c>
      <c r="B13" s="262"/>
      <c r="C13" s="262"/>
      <c r="D13" s="262"/>
      <c r="E13" s="262"/>
      <c r="F13" s="262"/>
      <c r="G13" s="262"/>
      <c r="H13" s="262"/>
      <c r="I13" s="262"/>
      <c r="J13" s="262"/>
    </row>
    <row r="14" spans="1:10" ht="15.75" customHeight="1" x14ac:dyDescent="0.2">
      <c r="A14" s="263" t="s">
        <v>233</v>
      </c>
      <c r="B14" s="263"/>
      <c r="C14" s="263"/>
      <c r="D14" s="263"/>
      <c r="E14" s="263"/>
      <c r="F14" s="263"/>
      <c r="G14" s="263"/>
      <c r="H14" s="263"/>
      <c r="I14" s="263"/>
      <c r="J14" s="263"/>
    </row>
    <row r="15" spans="1:10" ht="15.75" customHeight="1" x14ac:dyDescent="0.2">
      <c r="A15" s="264"/>
      <c r="B15" s="264"/>
      <c r="C15" s="264"/>
      <c r="D15" s="264"/>
      <c r="E15" s="264"/>
      <c r="F15" s="264"/>
      <c r="G15" s="264"/>
      <c r="H15" s="264"/>
      <c r="I15" s="264"/>
      <c r="J15" s="264"/>
    </row>
    <row r="16" spans="1:10" s="25" customFormat="1" ht="13.5" customHeight="1" x14ac:dyDescent="0.2">
      <c r="A16" s="265" t="s">
        <v>11</v>
      </c>
      <c r="B16" s="266" t="s">
        <v>12</v>
      </c>
      <c r="C16" s="267" t="s">
        <v>13</v>
      </c>
      <c r="D16" s="267" t="s">
        <v>14</v>
      </c>
      <c r="E16" s="267" t="s">
        <v>15</v>
      </c>
      <c r="F16" s="268" t="s">
        <v>16</v>
      </c>
      <c r="G16" s="268"/>
      <c r="H16" s="268"/>
      <c r="I16" s="268"/>
      <c r="J16" s="268"/>
    </row>
    <row r="17" spans="1:10" s="25" customFormat="1" ht="13.5" customHeight="1" x14ac:dyDescent="0.2">
      <c r="A17" s="265"/>
      <c r="B17" s="266"/>
      <c r="C17" s="267"/>
      <c r="D17" s="267"/>
      <c r="E17" s="267"/>
      <c r="F17" s="268" t="s">
        <v>17</v>
      </c>
      <c r="G17" s="270" t="s">
        <v>18</v>
      </c>
      <c r="H17" s="270"/>
      <c r="I17" s="270"/>
      <c r="J17" s="270"/>
    </row>
    <row r="18" spans="1:10" s="25" customFormat="1" ht="15.75" customHeight="1" x14ac:dyDescent="0.2">
      <c r="A18" s="265"/>
      <c r="B18" s="266"/>
      <c r="C18" s="267"/>
      <c r="D18" s="267"/>
      <c r="E18" s="267"/>
      <c r="F18" s="268"/>
      <c r="G18" s="26">
        <v>3</v>
      </c>
      <c r="H18" s="27">
        <v>6</v>
      </c>
      <c r="I18" s="26">
        <v>9</v>
      </c>
      <c r="J18" s="24">
        <v>12</v>
      </c>
    </row>
    <row r="19" spans="1:10" s="25" customFormat="1" ht="28.35" customHeight="1" x14ac:dyDescent="0.2">
      <c r="A19" s="265"/>
      <c r="B19" s="266"/>
      <c r="C19" s="267"/>
      <c r="D19" s="267"/>
      <c r="E19" s="267"/>
      <c r="F19" s="268"/>
      <c r="G19" s="24" t="s">
        <v>19</v>
      </c>
      <c r="H19" s="28" t="s">
        <v>20</v>
      </c>
      <c r="I19" s="24" t="s">
        <v>20</v>
      </c>
      <c r="J19" s="24" t="s">
        <v>20</v>
      </c>
    </row>
    <row r="20" spans="1:10" ht="18" customHeight="1" x14ac:dyDescent="0.2">
      <c r="A20" s="265" t="s">
        <v>21</v>
      </c>
      <c r="B20" s="265"/>
      <c r="C20" s="265"/>
      <c r="D20" s="265"/>
      <c r="E20" s="265"/>
      <c r="F20" s="265"/>
      <c r="G20" s="265"/>
      <c r="H20" s="265"/>
      <c r="I20" s="265"/>
      <c r="J20" s="265"/>
    </row>
    <row r="21" spans="1:10" ht="18" customHeight="1" x14ac:dyDescent="0.2">
      <c r="A21" s="265" t="s">
        <v>22</v>
      </c>
      <c r="B21" s="265"/>
      <c r="C21" s="265"/>
      <c r="D21" s="265"/>
      <c r="E21" s="265"/>
      <c r="F21" s="265"/>
      <c r="G21" s="265"/>
      <c r="H21" s="265"/>
      <c r="I21" s="265"/>
      <c r="J21" s="265"/>
    </row>
    <row r="22" spans="1:10" ht="24" x14ac:dyDescent="0.2">
      <c r="A22" s="29" t="s">
        <v>23</v>
      </c>
      <c r="B22" s="30" t="s">
        <v>24</v>
      </c>
      <c r="C22" s="31">
        <f>SUM(C23:C25)</f>
        <v>34397</v>
      </c>
      <c r="D22" s="31">
        <f>SUM(D23:D25)</f>
        <v>41460</v>
      </c>
      <c r="E22" s="31">
        <f>SUM(E23:E25)</f>
        <v>39800</v>
      </c>
      <c r="F22" s="31">
        <f>J22</f>
        <v>53050</v>
      </c>
      <c r="G22" s="31">
        <f>SUM(G23:G25)</f>
        <v>13250</v>
      </c>
      <c r="H22" s="31">
        <f>H23+H24+H25</f>
        <v>26400</v>
      </c>
      <c r="I22" s="31">
        <f>SUM(I23:I25)</f>
        <v>39675</v>
      </c>
      <c r="J22" s="31">
        <f>SUM(J23:J25)</f>
        <v>53050</v>
      </c>
    </row>
    <row r="23" spans="1:10" x14ac:dyDescent="0.2">
      <c r="A23" s="32" t="s">
        <v>25</v>
      </c>
      <c r="B23" s="33" t="s">
        <v>26</v>
      </c>
      <c r="C23" s="34"/>
      <c r="D23" s="34"/>
      <c r="E23" s="34"/>
      <c r="F23" s="31">
        <f>J23</f>
        <v>0</v>
      </c>
      <c r="G23" s="34"/>
      <c r="H23" s="34"/>
      <c r="I23" s="34"/>
      <c r="J23" s="34"/>
    </row>
    <row r="24" spans="1:10" x14ac:dyDescent="0.2">
      <c r="A24" s="32" t="s">
        <v>27</v>
      </c>
      <c r="B24" s="33" t="s">
        <v>28</v>
      </c>
      <c r="C24" s="34">
        <v>3497</v>
      </c>
      <c r="D24" s="34">
        <v>4660</v>
      </c>
      <c r="E24" s="34">
        <v>4800</v>
      </c>
      <c r="F24" s="31">
        <f>J24</f>
        <v>4750</v>
      </c>
      <c r="G24" s="34">
        <v>1100</v>
      </c>
      <c r="H24" s="34">
        <v>2250</v>
      </c>
      <c r="I24" s="34">
        <v>3450</v>
      </c>
      <c r="J24" s="34">
        <v>4750</v>
      </c>
    </row>
    <row r="25" spans="1:10" x14ac:dyDescent="0.2">
      <c r="A25" s="32" t="s">
        <v>29</v>
      </c>
      <c r="B25" s="33" t="s">
        <v>30</v>
      </c>
      <c r="C25" s="34">
        <v>30900</v>
      </c>
      <c r="D25" s="34">
        <v>36800</v>
      </c>
      <c r="E25" s="34">
        <v>35000</v>
      </c>
      <c r="F25" s="31">
        <f>J25</f>
        <v>48300</v>
      </c>
      <c r="G25" s="34">
        <v>12150</v>
      </c>
      <c r="H25" s="34">
        <v>24150</v>
      </c>
      <c r="I25" s="34">
        <v>36225</v>
      </c>
      <c r="J25" s="34">
        <v>48300</v>
      </c>
    </row>
    <row r="26" spans="1:10" x14ac:dyDescent="0.2">
      <c r="A26" s="29" t="s">
        <v>31</v>
      </c>
      <c r="B26" s="30" t="s">
        <v>32</v>
      </c>
      <c r="C26" s="34"/>
      <c r="D26" s="34"/>
      <c r="E26" s="34"/>
      <c r="F26" s="31">
        <f>J26</f>
        <v>0</v>
      </c>
      <c r="G26" s="35"/>
      <c r="H26" s="35"/>
      <c r="I26" s="35"/>
      <c r="J26" s="35"/>
    </row>
    <row r="27" spans="1:10" ht="14.25" customHeight="1" x14ac:dyDescent="0.2">
      <c r="A27" s="29" t="s">
        <v>33</v>
      </c>
      <c r="B27" s="30" t="s">
        <v>34</v>
      </c>
      <c r="C27" s="31"/>
      <c r="D27" s="31"/>
      <c r="E27" s="31"/>
      <c r="F27" s="31">
        <f>J26</f>
        <v>0</v>
      </c>
      <c r="G27" s="36"/>
      <c r="H27" s="36"/>
      <c r="I27" s="36"/>
      <c r="J27" s="36"/>
    </row>
    <row r="28" spans="1:10" ht="14.25" customHeight="1" x14ac:dyDescent="0.2">
      <c r="A28" s="29" t="s">
        <v>35</v>
      </c>
      <c r="B28" s="30" t="s">
        <v>36</v>
      </c>
      <c r="C28" s="31"/>
      <c r="D28" s="31"/>
      <c r="E28" s="31"/>
      <c r="F28" s="31">
        <f t="shared" ref="F28:F34" si="0">J28</f>
        <v>0</v>
      </c>
      <c r="G28" s="31"/>
      <c r="H28" s="31"/>
      <c r="I28" s="31"/>
      <c r="J28" s="31"/>
    </row>
    <row r="29" spans="1:10" ht="15" customHeight="1" x14ac:dyDescent="0.2">
      <c r="A29" s="29" t="s">
        <v>37</v>
      </c>
      <c r="B29" s="30" t="s">
        <v>38</v>
      </c>
      <c r="C29" s="31"/>
      <c r="D29" s="31"/>
      <c r="E29" s="31"/>
      <c r="F29" s="31">
        <f t="shared" si="0"/>
        <v>0</v>
      </c>
      <c r="G29" s="31"/>
      <c r="H29" s="31"/>
      <c r="I29" s="31"/>
      <c r="J29" s="31"/>
    </row>
    <row r="30" spans="1:10" ht="15" customHeight="1" x14ac:dyDescent="0.2">
      <c r="A30" s="29" t="s">
        <v>39</v>
      </c>
      <c r="B30" s="30" t="s">
        <v>40</v>
      </c>
      <c r="C30" s="31">
        <v>7622</v>
      </c>
      <c r="D30" s="31">
        <v>6450</v>
      </c>
      <c r="E30" s="31">
        <v>9400</v>
      </c>
      <c r="F30" s="31">
        <f t="shared" si="0"/>
        <v>8525</v>
      </c>
      <c r="G30" s="31">
        <v>1200</v>
      </c>
      <c r="H30" s="31">
        <v>2900</v>
      </c>
      <c r="I30" s="31">
        <v>5825</v>
      </c>
      <c r="J30" s="31">
        <v>8525</v>
      </c>
    </row>
    <row r="31" spans="1:10" x14ac:dyDescent="0.2">
      <c r="A31" s="29" t="s">
        <v>41</v>
      </c>
      <c r="B31" s="30" t="s">
        <v>42</v>
      </c>
      <c r="C31" s="31">
        <v>4239</v>
      </c>
      <c r="D31" s="31">
        <v>3555</v>
      </c>
      <c r="E31" s="31">
        <v>4150</v>
      </c>
      <c r="F31" s="31">
        <f t="shared" si="0"/>
        <v>4200</v>
      </c>
      <c r="G31" s="31">
        <v>1250</v>
      </c>
      <c r="H31" s="31">
        <v>2850</v>
      </c>
      <c r="I31" s="31">
        <v>3600</v>
      </c>
      <c r="J31" s="31">
        <v>4200</v>
      </c>
    </row>
    <row r="32" spans="1:10" x14ac:dyDescent="0.2">
      <c r="A32" s="29" t="s">
        <v>43</v>
      </c>
      <c r="B32" s="30" t="s">
        <v>44</v>
      </c>
      <c r="C32" s="31"/>
      <c r="D32" s="31"/>
      <c r="E32" s="31"/>
      <c r="F32" s="31">
        <f t="shared" si="0"/>
        <v>0</v>
      </c>
      <c r="G32" s="31"/>
      <c r="H32" s="31"/>
      <c r="I32" s="31"/>
      <c r="J32" s="31"/>
    </row>
    <row r="33" spans="1:10" x14ac:dyDescent="0.2">
      <c r="A33" s="37" t="s">
        <v>45</v>
      </c>
      <c r="B33" s="30" t="s">
        <v>46</v>
      </c>
      <c r="C33" s="31"/>
      <c r="D33" s="31"/>
      <c r="E33" s="31"/>
      <c r="F33" s="31">
        <f t="shared" si="0"/>
        <v>0</v>
      </c>
      <c r="G33" s="31"/>
      <c r="H33" s="31"/>
      <c r="I33" s="31"/>
      <c r="J33" s="31"/>
    </row>
    <row r="34" spans="1:10" ht="15.75" x14ac:dyDescent="0.25">
      <c r="A34" s="38" t="s">
        <v>47</v>
      </c>
      <c r="B34" s="30" t="s">
        <v>48</v>
      </c>
      <c r="C34" s="39">
        <f>C22+C26+C27+C28+C29+C30-C31-C32-C33</f>
        <v>37780</v>
      </c>
      <c r="D34" s="39">
        <f>D22+D26+D27+D28+D29+D30-D31-D32-D33</f>
        <v>44355</v>
      </c>
      <c r="E34" s="39">
        <f>E22+E26+E27+E28+E29+E30-E31-E32-E33</f>
        <v>45050</v>
      </c>
      <c r="F34" s="39">
        <f t="shared" si="0"/>
        <v>57375</v>
      </c>
      <c r="G34" s="39">
        <f>G22+G26+G26+G28+G29+G30-G31-G32-G33</f>
        <v>13200</v>
      </c>
      <c r="H34" s="39">
        <f>H22+H26+H26+H28+H29+H30-H31-H32-H33</f>
        <v>26450</v>
      </c>
      <c r="I34" s="39">
        <f>I22+I26+I26+I28+I29+I30-I31-I32-I33</f>
        <v>41900</v>
      </c>
      <c r="J34" s="39">
        <f>J22+J26+J26+J28+J29+J30-J31-J32-J33</f>
        <v>57375</v>
      </c>
    </row>
    <row r="35" spans="1:10" ht="18" customHeight="1" x14ac:dyDescent="0.2">
      <c r="A35" s="265" t="s">
        <v>49</v>
      </c>
      <c r="B35" s="265"/>
      <c r="C35" s="265"/>
      <c r="D35" s="265"/>
      <c r="E35" s="265"/>
      <c r="F35" s="265"/>
      <c r="G35" s="265"/>
      <c r="H35" s="265"/>
      <c r="I35" s="265"/>
      <c r="J35" s="265"/>
    </row>
    <row r="36" spans="1:10" ht="18" customHeight="1" x14ac:dyDescent="0.2">
      <c r="A36" s="40" t="s">
        <v>50</v>
      </c>
      <c r="B36" s="30" t="s">
        <v>51</v>
      </c>
      <c r="C36" s="41">
        <v>34144</v>
      </c>
      <c r="D36" s="41">
        <v>41035.300000000003</v>
      </c>
      <c r="E36" s="41">
        <v>40500</v>
      </c>
      <c r="F36" s="31">
        <f t="shared" ref="F36:F51" si="1">J36</f>
        <v>52800</v>
      </c>
      <c r="G36" s="31">
        <v>12280</v>
      </c>
      <c r="H36" s="31">
        <v>24250</v>
      </c>
      <c r="I36" s="31">
        <v>38550</v>
      </c>
      <c r="J36" s="31">
        <v>52800</v>
      </c>
    </row>
    <row r="37" spans="1:10" ht="15" customHeight="1" x14ac:dyDescent="0.2">
      <c r="A37" s="40" t="s">
        <v>52</v>
      </c>
      <c r="B37" s="30" t="s">
        <v>53</v>
      </c>
      <c r="C37" s="31">
        <f>SUM(C38:C46)</f>
        <v>3351</v>
      </c>
      <c r="D37" s="31">
        <f>SUM(D38:D46)</f>
        <v>3191</v>
      </c>
      <c r="E37" s="31">
        <f>SUM(E38:E46)</f>
        <v>3949</v>
      </c>
      <c r="F37" s="31">
        <f t="shared" si="1"/>
        <v>4060</v>
      </c>
      <c r="G37" s="31">
        <f>SUM(G38:G46)</f>
        <v>844</v>
      </c>
      <c r="H37" s="31">
        <f>SUM(H38:H46)</f>
        <v>2035</v>
      </c>
      <c r="I37" s="31">
        <f>SUM(I38:I46)</f>
        <v>3063</v>
      </c>
      <c r="J37" s="31">
        <f>SUM(J38:J46)</f>
        <v>4060</v>
      </c>
    </row>
    <row r="38" spans="1:10" ht="15" customHeight="1" x14ac:dyDescent="0.2">
      <c r="A38" s="42" t="s">
        <v>54</v>
      </c>
      <c r="B38" s="43" t="s">
        <v>55</v>
      </c>
      <c r="C38" s="41">
        <v>2413</v>
      </c>
      <c r="D38" s="41">
        <v>2255</v>
      </c>
      <c r="E38" s="41">
        <v>2830</v>
      </c>
      <c r="F38" s="31">
        <f t="shared" si="1"/>
        <v>2800</v>
      </c>
      <c r="G38" s="31">
        <v>580</v>
      </c>
      <c r="H38" s="31">
        <v>1400</v>
      </c>
      <c r="I38" s="31">
        <v>2100</v>
      </c>
      <c r="J38" s="31">
        <v>2800</v>
      </c>
    </row>
    <row r="39" spans="1:10" ht="15" customHeight="1" x14ac:dyDescent="0.2">
      <c r="A39" s="42" t="s">
        <v>56</v>
      </c>
      <c r="B39" s="43" t="s">
        <v>57</v>
      </c>
      <c r="C39" s="41">
        <v>509</v>
      </c>
      <c r="D39" s="41">
        <v>495</v>
      </c>
      <c r="E39" s="41">
        <v>620</v>
      </c>
      <c r="F39" s="31">
        <f t="shared" si="1"/>
        <v>600</v>
      </c>
      <c r="G39" s="31">
        <v>120</v>
      </c>
      <c r="H39" s="31">
        <v>300</v>
      </c>
      <c r="I39" s="31">
        <v>450</v>
      </c>
      <c r="J39" s="31">
        <v>600</v>
      </c>
    </row>
    <row r="40" spans="1:10" ht="26.25" customHeight="1" x14ac:dyDescent="0.2">
      <c r="A40" s="42" t="s">
        <v>58</v>
      </c>
      <c r="B40" s="43" t="s">
        <v>59</v>
      </c>
      <c r="C40" s="41">
        <v>128</v>
      </c>
      <c r="D40" s="41">
        <v>120</v>
      </c>
      <c r="E40" s="41">
        <v>150</v>
      </c>
      <c r="F40" s="31">
        <f t="shared" si="1"/>
        <v>130</v>
      </c>
      <c r="G40" s="31">
        <v>32</v>
      </c>
      <c r="H40" s="31">
        <v>75</v>
      </c>
      <c r="I40" s="31">
        <v>95</v>
      </c>
      <c r="J40" s="31">
        <v>130</v>
      </c>
    </row>
    <row r="41" spans="1:10" ht="15.75" customHeight="1" x14ac:dyDescent="0.2">
      <c r="A41" s="42" t="s">
        <v>60</v>
      </c>
      <c r="B41" s="43" t="s">
        <v>61</v>
      </c>
      <c r="C41" s="41"/>
      <c r="D41" s="41"/>
      <c r="E41" s="41"/>
      <c r="F41" s="31">
        <f t="shared" si="1"/>
        <v>0</v>
      </c>
      <c r="G41" s="31"/>
      <c r="H41" s="31"/>
      <c r="I41" s="31"/>
      <c r="J41" s="31"/>
    </row>
    <row r="42" spans="1:10" ht="14.25" customHeight="1" x14ac:dyDescent="0.2">
      <c r="A42" s="42" t="s">
        <v>62</v>
      </c>
      <c r="B42" s="43" t="s">
        <v>63</v>
      </c>
      <c r="C42" s="41"/>
      <c r="D42" s="41"/>
      <c r="E42" s="41"/>
      <c r="F42" s="31">
        <f t="shared" si="1"/>
        <v>0</v>
      </c>
      <c r="G42" s="31"/>
      <c r="H42" s="31"/>
      <c r="I42" s="31"/>
      <c r="J42" s="31"/>
    </row>
    <row r="43" spans="1:10" ht="13.5" customHeight="1" x14ac:dyDescent="0.2">
      <c r="A43" s="42" t="s">
        <v>64</v>
      </c>
      <c r="B43" s="43" t="s">
        <v>65</v>
      </c>
      <c r="C43" s="41">
        <v>8</v>
      </c>
      <c r="D43" s="41">
        <v>8</v>
      </c>
      <c r="E43" s="41">
        <v>9</v>
      </c>
      <c r="F43" s="31">
        <f t="shared" si="1"/>
        <v>10</v>
      </c>
      <c r="G43" s="31">
        <v>2</v>
      </c>
      <c r="H43" s="31">
        <v>5</v>
      </c>
      <c r="I43" s="31">
        <v>8</v>
      </c>
      <c r="J43" s="31">
        <v>10</v>
      </c>
    </row>
    <row r="44" spans="1:10" ht="13.5" customHeight="1" x14ac:dyDescent="0.2">
      <c r="A44" s="42" t="s">
        <v>66</v>
      </c>
      <c r="B44" s="43" t="s">
        <v>67</v>
      </c>
      <c r="C44" s="41">
        <v>3.3</v>
      </c>
      <c r="D44" s="41">
        <v>8</v>
      </c>
      <c r="E44" s="41"/>
      <c r="F44" s="31">
        <f t="shared" si="1"/>
        <v>10</v>
      </c>
      <c r="G44" s="31"/>
      <c r="H44" s="31">
        <v>5</v>
      </c>
      <c r="I44" s="31">
        <v>10</v>
      </c>
      <c r="J44" s="31">
        <v>10</v>
      </c>
    </row>
    <row r="45" spans="1:10" ht="12" customHeight="1" x14ac:dyDescent="0.2">
      <c r="A45" s="42" t="s">
        <v>68</v>
      </c>
      <c r="B45" s="43" t="s">
        <v>69</v>
      </c>
      <c r="C45" s="41"/>
      <c r="D45" s="41"/>
      <c r="E45" s="41"/>
      <c r="F45" s="31">
        <f t="shared" si="1"/>
        <v>0</v>
      </c>
      <c r="G45" s="31"/>
      <c r="H45" s="31"/>
      <c r="I45" s="31"/>
      <c r="J45" s="31"/>
    </row>
    <row r="46" spans="1:10" ht="12.75" customHeight="1" x14ac:dyDescent="0.2">
      <c r="A46" s="42" t="s">
        <v>70</v>
      </c>
      <c r="B46" s="43" t="s">
        <v>71</v>
      </c>
      <c r="C46" s="41">
        <v>289.7</v>
      </c>
      <c r="D46" s="41">
        <v>305</v>
      </c>
      <c r="E46" s="41">
        <v>340</v>
      </c>
      <c r="F46" s="31">
        <f t="shared" si="1"/>
        <v>510</v>
      </c>
      <c r="G46" s="31">
        <v>110</v>
      </c>
      <c r="H46" s="31">
        <v>250</v>
      </c>
      <c r="I46" s="31">
        <v>400</v>
      </c>
      <c r="J46" s="31">
        <v>510</v>
      </c>
    </row>
    <row r="47" spans="1:10" ht="13.5" customHeight="1" x14ac:dyDescent="0.2">
      <c r="A47" s="40" t="s">
        <v>72</v>
      </c>
      <c r="B47" s="30" t="s">
        <v>73</v>
      </c>
      <c r="C47" s="41"/>
      <c r="D47" s="41"/>
      <c r="E47" s="41"/>
      <c r="F47" s="31">
        <f t="shared" si="1"/>
        <v>0</v>
      </c>
      <c r="G47" s="31"/>
      <c r="H47" s="31"/>
      <c r="I47" s="31"/>
      <c r="J47" s="31"/>
    </row>
    <row r="48" spans="1:10" ht="13.5" customHeight="1" x14ac:dyDescent="0.2">
      <c r="A48" s="40" t="s">
        <v>74</v>
      </c>
      <c r="B48" s="30" t="s">
        <v>75</v>
      </c>
      <c r="C48" s="41">
        <v>159</v>
      </c>
      <c r="D48" s="41">
        <v>113.5</v>
      </c>
      <c r="E48" s="41">
        <v>310</v>
      </c>
      <c r="F48" s="31">
        <f t="shared" si="1"/>
        <v>300</v>
      </c>
      <c r="G48" s="31">
        <v>70</v>
      </c>
      <c r="H48" s="31">
        <v>150</v>
      </c>
      <c r="I48" s="31">
        <v>220</v>
      </c>
      <c r="J48" s="31">
        <v>300</v>
      </c>
    </row>
    <row r="49" spans="1:10" ht="14.25" customHeight="1" x14ac:dyDescent="0.2">
      <c r="A49" s="40" t="s">
        <v>76</v>
      </c>
      <c r="B49" s="30" t="s">
        <v>77</v>
      </c>
      <c r="C49" s="41"/>
      <c r="D49" s="41"/>
      <c r="E49" s="41"/>
      <c r="F49" s="31">
        <f t="shared" si="1"/>
        <v>0</v>
      </c>
      <c r="G49" s="31"/>
      <c r="H49" s="31"/>
      <c r="I49" s="31"/>
      <c r="J49" s="31"/>
    </row>
    <row r="50" spans="1:10" ht="12.75" customHeight="1" x14ac:dyDescent="0.2">
      <c r="A50" s="40" t="s">
        <v>78</v>
      </c>
      <c r="B50" s="30" t="s">
        <v>79</v>
      </c>
      <c r="C50" s="41"/>
      <c r="D50" s="41"/>
      <c r="E50" s="41"/>
      <c r="F50" s="31">
        <f t="shared" si="1"/>
        <v>0</v>
      </c>
      <c r="G50" s="31"/>
      <c r="H50" s="31"/>
      <c r="I50" s="31"/>
      <c r="J50" s="31"/>
    </row>
    <row r="51" spans="1:10" s="45" customFormat="1" ht="18" customHeight="1" x14ac:dyDescent="0.25">
      <c r="A51" s="38" t="s">
        <v>80</v>
      </c>
      <c r="B51" s="44" t="s">
        <v>81</v>
      </c>
      <c r="C51" s="39">
        <f>SUM(C36,C37,C47:C50)</f>
        <v>37654</v>
      </c>
      <c r="D51" s="39">
        <f>SUM(D36,D37,D47:D50)</f>
        <v>44339.8</v>
      </c>
      <c r="E51" s="39">
        <f>SUM(E36,E37,E47:E50)</f>
        <v>44759</v>
      </c>
      <c r="F51" s="39">
        <f t="shared" si="1"/>
        <v>57160</v>
      </c>
      <c r="G51" s="39">
        <f>SUM(G36,G37,G47:G50)</f>
        <v>13194</v>
      </c>
      <c r="H51" s="39">
        <f>SUM(H36,H37,H47:H50)</f>
        <v>26435</v>
      </c>
      <c r="I51" s="39">
        <f>SUM(I36,I37,I47:I50)</f>
        <v>41833</v>
      </c>
      <c r="J51" s="39">
        <f>SUM(J36,J37,J47:J50)</f>
        <v>57160</v>
      </c>
    </row>
    <row r="52" spans="1:10" ht="18" customHeight="1" x14ac:dyDescent="0.2">
      <c r="A52" s="265" t="s">
        <v>82</v>
      </c>
      <c r="B52" s="265"/>
      <c r="C52" s="265"/>
      <c r="D52" s="265"/>
      <c r="E52" s="265"/>
      <c r="F52" s="265"/>
      <c r="G52" s="265"/>
      <c r="H52" s="265"/>
      <c r="I52" s="265"/>
      <c r="J52" s="265"/>
    </row>
    <row r="53" spans="1:10" ht="18" customHeight="1" x14ac:dyDescent="0.2">
      <c r="A53" s="40" t="s">
        <v>83</v>
      </c>
      <c r="B53" s="46" t="s">
        <v>84</v>
      </c>
      <c r="C53" s="47">
        <f>SUM(C34,-C51)</f>
        <v>126</v>
      </c>
      <c r="D53" s="47">
        <f>SUM(D34,-D51)</f>
        <v>15.19999999999709</v>
      </c>
      <c r="E53" s="47">
        <f>SUM(E34,-E51)</f>
        <v>291</v>
      </c>
      <c r="F53" s="48">
        <f t="shared" ref="F53:F63" si="2">J53</f>
        <v>215</v>
      </c>
      <c r="G53" s="47">
        <f>SUM(G34,-G51)</f>
        <v>6</v>
      </c>
      <c r="H53" s="47">
        <f>SUM(H34,-H51)</f>
        <v>15</v>
      </c>
      <c r="I53" s="47">
        <f>SUM(I34,-I51)</f>
        <v>67</v>
      </c>
      <c r="J53" s="47">
        <f>SUM(J34,-J51)</f>
        <v>215</v>
      </c>
    </row>
    <row r="54" spans="1:10" ht="13.5" customHeight="1" x14ac:dyDescent="0.2">
      <c r="A54" s="49" t="s">
        <v>85</v>
      </c>
      <c r="B54" s="50" t="s">
        <v>86</v>
      </c>
      <c r="C54" s="51">
        <f>IF(C53&gt;0,C53,0)</f>
        <v>126</v>
      </c>
      <c r="D54" s="51">
        <f>IF(D53&gt;0,D53,0)</f>
        <v>15.19999999999709</v>
      </c>
      <c r="E54" s="51">
        <f>IF(E53&gt;0,E53,0)</f>
        <v>291</v>
      </c>
      <c r="F54" s="48">
        <f t="shared" si="2"/>
        <v>215</v>
      </c>
      <c r="G54" s="51">
        <f>IF(G53&gt;0,G53,0)</f>
        <v>6</v>
      </c>
      <c r="H54" s="51">
        <f>IF(H53&gt;0,H53,0)</f>
        <v>15</v>
      </c>
      <c r="I54" s="51">
        <f>IF(I53&gt;0,I53,0)</f>
        <v>67</v>
      </c>
      <c r="J54" s="51">
        <f>IF(J53&gt;0,J53,0)</f>
        <v>215</v>
      </c>
    </row>
    <row r="55" spans="1:10" ht="14.25" customHeight="1" x14ac:dyDescent="0.2">
      <c r="A55" s="49" t="s">
        <v>87</v>
      </c>
      <c r="B55" s="50" t="s">
        <v>88</v>
      </c>
      <c r="C55" s="51">
        <f>IF(C53&lt;=0,C53,0)</f>
        <v>0</v>
      </c>
      <c r="D55" s="51">
        <f>IF(D53&lt;=0,D53,0)</f>
        <v>0</v>
      </c>
      <c r="E55" s="51">
        <f>IF(E53&lt;=0,E53,0)</f>
        <v>0</v>
      </c>
      <c r="F55" s="48">
        <f t="shared" si="2"/>
        <v>0</v>
      </c>
      <c r="G55" s="51">
        <f>IF(G53&lt;=0,G53,0)</f>
        <v>0</v>
      </c>
      <c r="H55" s="51">
        <f>IF(H53&lt;=0,H53,0)</f>
        <v>0</v>
      </c>
      <c r="I55" s="51">
        <f>IF(I53&lt;=0,I53,0)</f>
        <v>0</v>
      </c>
      <c r="J55" s="51">
        <f>IF(J53&lt;=0,J53,0)</f>
        <v>0</v>
      </c>
    </row>
    <row r="56" spans="1:10" ht="14.25" customHeight="1" x14ac:dyDescent="0.2">
      <c r="A56" s="52" t="s">
        <v>89</v>
      </c>
      <c r="B56" s="50" t="s">
        <v>90</v>
      </c>
      <c r="C56" s="51"/>
      <c r="D56" s="51"/>
      <c r="E56" s="51"/>
      <c r="F56" s="48">
        <f t="shared" si="2"/>
        <v>0</v>
      </c>
      <c r="G56" s="51"/>
      <c r="H56" s="51"/>
      <c r="I56" s="51"/>
      <c r="J56" s="51"/>
    </row>
    <row r="57" spans="1:10" ht="14.25" customHeight="1" x14ac:dyDescent="0.2">
      <c r="A57" s="40" t="s">
        <v>91</v>
      </c>
      <c r="B57" s="46" t="s">
        <v>92</v>
      </c>
      <c r="C57" s="47">
        <f>SUM(C53,C56)</f>
        <v>126</v>
      </c>
      <c r="D57" s="47">
        <f>SUM(D53,D56)</f>
        <v>15.19999999999709</v>
      </c>
      <c r="E57" s="47">
        <f>SUM(E53,E56)</f>
        <v>291</v>
      </c>
      <c r="F57" s="48">
        <f t="shared" si="2"/>
        <v>215</v>
      </c>
      <c r="G57" s="47">
        <f>SUM(G53,G56)</f>
        <v>6</v>
      </c>
      <c r="H57" s="47">
        <f>SUM(H53,H56)</f>
        <v>15</v>
      </c>
      <c r="I57" s="47">
        <f>SUM(I53,I56)</f>
        <v>67</v>
      </c>
      <c r="J57" s="47">
        <f>SUM(J53,J56)</f>
        <v>215</v>
      </c>
    </row>
    <row r="58" spans="1:10" ht="13.5" customHeight="1" x14ac:dyDescent="0.2">
      <c r="A58" s="49" t="s">
        <v>93</v>
      </c>
      <c r="B58" s="50" t="s">
        <v>94</v>
      </c>
      <c r="C58" s="51">
        <f>IF(C57&gt;0,C57,0)</f>
        <v>126</v>
      </c>
      <c r="D58" s="51">
        <f>IF(D57&gt;0,D57,0)</f>
        <v>15.19999999999709</v>
      </c>
      <c r="E58" s="51">
        <f>IF(E57&gt;0,E57,0)</f>
        <v>291</v>
      </c>
      <c r="F58" s="48">
        <f t="shared" si="2"/>
        <v>215</v>
      </c>
      <c r="G58" s="51">
        <f>IF(G57&gt;0,G57,0)</f>
        <v>6</v>
      </c>
      <c r="H58" s="51">
        <f>IF(H57&gt;0,H57,0)</f>
        <v>15</v>
      </c>
      <c r="I58" s="51">
        <f>IF(I57&gt;0,I57,0)</f>
        <v>67</v>
      </c>
      <c r="J58" s="51">
        <f>IF(J57&gt;0,J57,0)</f>
        <v>215</v>
      </c>
    </row>
    <row r="59" spans="1:10" ht="14.25" customHeight="1" x14ac:dyDescent="0.2">
      <c r="A59" s="49" t="s">
        <v>95</v>
      </c>
      <c r="B59" s="50" t="s">
        <v>96</v>
      </c>
      <c r="C59" s="51">
        <f>IF(C57&lt;=0,C57,0)</f>
        <v>0</v>
      </c>
      <c r="D59" s="51">
        <f>IF(D57&lt;=0,D57,0)</f>
        <v>0</v>
      </c>
      <c r="E59" s="51">
        <f>IF(E57&lt;=0,E57,0)</f>
        <v>0</v>
      </c>
      <c r="F59" s="48">
        <f t="shared" si="2"/>
        <v>0</v>
      </c>
      <c r="G59" s="51">
        <f>IF(G57&lt;=0,G57,0)</f>
        <v>0</v>
      </c>
      <c r="H59" s="51">
        <f>IF(H57&lt;=0,H57,0)</f>
        <v>0</v>
      </c>
      <c r="I59" s="51">
        <f>IF(I57&lt;=0,I57,0)</f>
        <v>0</v>
      </c>
      <c r="J59" s="51">
        <f>IF(J57&lt;=0,J57,0)</f>
        <v>0</v>
      </c>
    </row>
    <row r="60" spans="1:10" ht="15" customHeight="1" x14ac:dyDescent="0.2">
      <c r="A60" s="40" t="s">
        <v>97</v>
      </c>
      <c r="B60" s="46" t="s">
        <v>98</v>
      </c>
      <c r="C60" s="47">
        <v>23</v>
      </c>
      <c r="D60" s="47">
        <v>2.7</v>
      </c>
      <c r="E60" s="47">
        <v>52</v>
      </c>
      <c r="F60" s="48">
        <f t="shared" si="2"/>
        <v>38.699999999999996</v>
      </c>
      <c r="G60" s="47">
        <f>G57*0.18</f>
        <v>1.08</v>
      </c>
      <c r="H60" s="47">
        <f>H57*0.18</f>
        <v>2.6999999999999997</v>
      </c>
      <c r="I60" s="47">
        <f>I57*0.18</f>
        <v>12.059999999999999</v>
      </c>
      <c r="J60" s="47">
        <f>J57*0.18</f>
        <v>38.699999999999996</v>
      </c>
    </row>
    <row r="61" spans="1:10" ht="18" customHeight="1" x14ac:dyDescent="0.2">
      <c r="A61" s="40" t="s">
        <v>99</v>
      </c>
      <c r="B61" s="30" t="s">
        <v>100</v>
      </c>
      <c r="C61" s="47">
        <f>SUM(C57,-C60)</f>
        <v>103</v>
      </c>
      <c r="D61" s="47">
        <f>SUM(D57,-D60)</f>
        <v>12.49999999999709</v>
      </c>
      <c r="E61" s="47">
        <f>SUM(E57,-E60)</f>
        <v>239</v>
      </c>
      <c r="F61" s="48">
        <f t="shared" si="2"/>
        <v>176.3</v>
      </c>
      <c r="G61" s="47">
        <f>SUM(G57,-G60)</f>
        <v>4.92</v>
      </c>
      <c r="H61" s="47">
        <f>SUM(H57,-H60)</f>
        <v>12.3</v>
      </c>
      <c r="I61" s="47">
        <f>SUM(I57,-I60)</f>
        <v>54.94</v>
      </c>
      <c r="J61" s="47">
        <f>SUM(J57,-J60)</f>
        <v>176.3</v>
      </c>
    </row>
    <row r="62" spans="1:10" ht="15.75" customHeight="1" x14ac:dyDescent="0.2">
      <c r="A62" s="53" t="s">
        <v>101</v>
      </c>
      <c r="B62" s="54" t="s">
        <v>102</v>
      </c>
      <c r="C62" s="55">
        <f>IF(C61&gt;0,C61,0)</f>
        <v>103</v>
      </c>
      <c r="D62" s="55">
        <f>IF(D61&gt;0,D61,0)</f>
        <v>12.49999999999709</v>
      </c>
      <c r="E62" s="55">
        <f>IF(E61&gt;0,E61,0)</f>
        <v>239</v>
      </c>
      <c r="F62" s="48">
        <f t="shared" si="2"/>
        <v>176.3</v>
      </c>
      <c r="G62" s="55">
        <f>IF(G61&gt;0,G61,0)</f>
        <v>4.92</v>
      </c>
      <c r="H62" s="55">
        <f>IF(H61&gt;0,H61,0)</f>
        <v>12.3</v>
      </c>
      <c r="I62" s="55">
        <f>IF(I61&gt;0,I61,0)</f>
        <v>54.94</v>
      </c>
      <c r="J62" s="55">
        <f>IF(J61&gt;0,J61,0)</f>
        <v>176.3</v>
      </c>
    </row>
    <row r="63" spans="1:10" ht="14.25" customHeight="1" x14ac:dyDescent="0.2">
      <c r="A63" s="53" t="s">
        <v>95</v>
      </c>
      <c r="B63" s="54" t="s">
        <v>103</v>
      </c>
      <c r="C63" s="55">
        <f>IF(C61&lt;=0,C61,0)</f>
        <v>0</v>
      </c>
      <c r="D63" s="55">
        <f>IF(D61&lt;=0,D61,0)</f>
        <v>0</v>
      </c>
      <c r="E63" s="55">
        <f>IF(E61&lt;=0,E61,0)</f>
        <v>0</v>
      </c>
      <c r="F63" s="48">
        <f t="shared" si="2"/>
        <v>0</v>
      </c>
      <c r="G63" s="55">
        <f>IF(G61&lt;=0,G61,0)</f>
        <v>0</v>
      </c>
      <c r="H63" s="55">
        <f>IF(H61&lt;=0,H61,0)</f>
        <v>0</v>
      </c>
      <c r="I63" s="55">
        <f>IF(I61&lt;=0,I61,0)</f>
        <v>0</v>
      </c>
      <c r="J63" s="55">
        <f>IF(J61&lt;=0,J61,0)</f>
        <v>0</v>
      </c>
    </row>
    <row r="64" spans="1:10" ht="18" customHeight="1" x14ac:dyDescent="0.2">
      <c r="A64" s="271" t="s">
        <v>104</v>
      </c>
      <c r="B64" s="271"/>
      <c r="C64" s="271"/>
      <c r="D64" s="271"/>
      <c r="E64" s="271"/>
      <c r="F64" s="271"/>
      <c r="G64" s="271"/>
      <c r="H64" s="271"/>
      <c r="I64" s="271"/>
      <c r="J64" s="271"/>
    </row>
    <row r="65" spans="1:10" ht="27" customHeight="1" x14ac:dyDescent="0.2">
      <c r="A65" s="56" t="s">
        <v>105</v>
      </c>
      <c r="B65" s="57" t="s">
        <v>106</v>
      </c>
      <c r="C65" s="58">
        <f>SUM(C66:C70)</f>
        <v>1755.1</v>
      </c>
      <c r="D65" s="58">
        <f>SUM(D66:D70)</f>
        <v>1676.8</v>
      </c>
      <c r="E65" s="58">
        <f>SUM(E66:E70)</f>
        <v>1716.5</v>
      </c>
      <c r="F65" s="58">
        <f t="shared" ref="F65:F71" si="3">J65</f>
        <v>1693</v>
      </c>
      <c r="G65" s="58">
        <f>SUM(G66:G70)</f>
        <v>441</v>
      </c>
      <c r="H65" s="58">
        <f>SUM(H66:H70)</f>
        <v>846</v>
      </c>
      <c r="I65" s="58">
        <f>SUM(I66:I70)</f>
        <v>1257</v>
      </c>
      <c r="J65" s="58">
        <f>SUM(J66:J70)</f>
        <v>1693</v>
      </c>
    </row>
    <row r="66" spans="1:10" ht="15.75" customHeight="1" x14ac:dyDescent="0.2">
      <c r="A66" s="59" t="s">
        <v>107</v>
      </c>
      <c r="B66" s="60" t="s">
        <v>108</v>
      </c>
      <c r="C66" s="61">
        <v>80.5</v>
      </c>
      <c r="D66" s="61">
        <v>116.7</v>
      </c>
      <c r="E66" s="61">
        <v>6.5</v>
      </c>
      <c r="F66" s="62">
        <f t="shared" si="3"/>
        <v>24</v>
      </c>
      <c r="G66" s="62">
        <v>4</v>
      </c>
      <c r="H66" s="62">
        <v>6</v>
      </c>
      <c r="I66" s="62">
        <v>12</v>
      </c>
      <c r="J66" s="62">
        <v>24</v>
      </c>
    </row>
    <row r="67" spans="1:10" ht="15.75" customHeight="1" x14ac:dyDescent="0.2">
      <c r="A67" s="63" t="s">
        <v>109</v>
      </c>
      <c r="B67" s="60" t="s">
        <v>110</v>
      </c>
      <c r="C67" s="61"/>
      <c r="D67" s="61"/>
      <c r="E67" s="61"/>
      <c r="F67" s="62">
        <f t="shared" si="3"/>
        <v>18</v>
      </c>
      <c r="G67" s="62">
        <v>10</v>
      </c>
      <c r="H67" s="62">
        <v>11</v>
      </c>
      <c r="I67" s="62">
        <v>13</v>
      </c>
      <c r="J67" s="62">
        <v>18</v>
      </c>
    </row>
    <row r="68" spans="1:10" ht="14.25" customHeight="1" x14ac:dyDescent="0.2">
      <c r="A68" s="59" t="s">
        <v>111</v>
      </c>
      <c r="B68" s="60" t="s">
        <v>112</v>
      </c>
      <c r="C68" s="61"/>
      <c r="D68" s="61">
        <v>25</v>
      </c>
      <c r="E68" s="61">
        <v>10</v>
      </c>
      <c r="F68" s="62">
        <f t="shared" si="3"/>
        <v>24</v>
      </c>
      <c r="G68" s="62">
        <v>10</v>
      </c>
      <c r="H68" s="62">
        <v>12</v>
      </c>
      <c r="I68" s="62">
        <v>15</v>
      </c>
      <c r="J68" s="62">
        <v>24</v>
      </c>
    </row>
    <row r="69" spans="1:10" ht="16.5" customHeight="1" x14ac:dyDescent="0.2">
      <c r="A69" s="59" t="s">
        <v>113</v>
      </c>
      <c r="B69" s="60" t="s">
        <v>114</v>
      </c>
      <c r="C69" s="61"/>
      <c r="D69" s="61"/>
      <c r="E69" s="61"/>
      <c r="F69" s="62">
        <f t="shared" si="3"/>
        <v>0</v>
      </c>
      <c r="G69" s="62"/>
      <c r="H69" s="62"/>
      <c r="I69" s="62"/>
      <c r="J69" s="62"/>
    </row>
    <row r="70" spans="1:10" ht="15" customHeight="1" x14ac:dyDescent="0.2">
      <c r="A70" s="64" t="s">
        <v>115</v>
      </c>
      <c r="B70" s="60" t="s">
        <v>116</v>
      </c>
      <c r="C70" s="61">
        <v>1674.6</v>
      </c>
      <c r="D70" s="61">
        <v>1535.1</v>
      </c>
      <c r="E70" s="61">
        <v>1700</v>
      </c>
      <c r="F70" s="62">
        <f t="shared" si="3"/>
        <v>1627</v>
      </c>
      <c r="G70" s="62">
        <v>417</v>
      </c>
      <c r="H70" s="62">
        <v>817</v>
      </c>
      <c r="I70" s="62">
        <v>1217</v>
      </c>
      <c r="J70" s="62">
        <v>1627</v>
      </c>
    </row>
    <row r="71" spans="1:10" ht="16.5" customHeight="1" x14ac:dyDescent="0.2">
      <c r="A71" s="65" t="s">
        <v>117</v>
      </c>
      <c r="B71" s="57" t="s">
        <v>118</v>
      </c>
      <c r="C71" s="58">
        <f>C72+C73+C74</f>
        <v>1617.6</v>
      </c>
      <c r="D71" s="58">
        <f>D72+D73+D74</f>
        <v>1445</v>
      </c>
      <c r="E71" s="58">
        <f>E72+E73+E74</f>
        <v>1650</v>
      </c>
      <c r="F71" s="66">
        <f t="shared" si="3"/>
        <v>1770</v>
      </c>
      <c r="G71" s="66">
        <f>G72+G73+G74</f>
        <v>385</v>
      </c>
      <c r="H71" s="66">
        <f>H72+H73+H74</f>
        <v>832</v>
      </c>
      <c r="I71" s="66">
        <f>I72+I73+I74</f>
        <v>1370</v>
      </c>
      <c r="J71" s="66">
        <f>J72+J73+J74</f>
        <v>1770</v>
      </c>
    </row>
    <row r="72" spans="1:10" ht="16.5" customHeight="1" x14ac:dyDescent="0.2">
      <c r="A72" s="67" t="s">
        <v>119</v>
      </c>
      <c r="B72" s="60" t="s">
        <v>120</v>
      </c>
      <c r="C72" s="62">
        <v>1617.6</v>
      </c>
      <c r="D72" s="62">
        <v>1445</v>
      </c>
      <c r="E72" s="62">
        <v>1650</v>
      </c>
      <c r="F72" s="31"/>
      <c r="G72" s="31">
        <v>360</v>
      </c>
      <c r="H72" s="31">
        <v>770</v>
      </c>
      <c r="I72" s="31">
        <v>1260</v>
      </c>
      <c r="J72" s="31">
        <v>1600</v>
      </c>
    </row>
    <row r="73" spans="1:10" ht="16.5" customHeight="1" x14ac:dyDescent="0.2">
      <c r="A73" s="67" t="s">
        <v>121</v>
      </c>
      <c r="B73" s="60" t="s">
        <v>122</v>
      </c>
      <c r="C73" s="62"/>
      <c r="D73" s="62"/>
      <c r="E73" s="62"/>
      <c r="F73" s="31"/>
      <c r="G73" s="31">
        <v>25</v>
      </c>
      <c r="H73" s="31">
        <v>62</v>
      </c>
      <c r="I73" s="31">
        <v>110</v>
      </c>
      <c r="J73" s="31">
        <v>170</v>
      </c>
    </row>
    <row r="74" spans="1:10" ht="16.5" customHeight="1" x14ac:dyDescent="0.2">
      <c r="A74" s="67" t="s">
        <v>123</v>
      </c>
      <c r="B74" s="60" t="s">
        <v>124</v>
      </c>
      <c r="C74" s="62"/>
      <c r="D74" s="62"/>
      <c r="E74" s="62"/>
      <c r="F74" s="31"/>
      <c r="G74" s="31"/>
      <c r="H74" s="31"/>
      <c r="I74" s="31"/>
      <c r="J74" s="31"/>
    </row>
    <row r="75" spans="1:10" ht="16.5" customHeight="1" x14ac:dyDescent="0.2">
      <c r="A75" s="68"/>
      <c r="B75" s="69"/>
      <c r="C75" s="70"/>
      <c r="D75" s="70"/>
      <c r="E75" s="70"/>
      <c r="F75" s="71"/>
      <c r="G75" s="71"/>
      <c r="H75" s="71"/>
      <c r="I75" s="71"/>
      <c r="J75" s="71"/>
    </row>
    <row r="76" spans="1:10" ht="20.25" customHeight="1" x14ac:dyDescent="0.2">
      <c r="A76" s="269" t="s">
        <v>235</v>
      </c>
      <c r="B76" s="269"/>
      <c r="C76" s="269"/>
      <c r="D76" s="269"/>
      <c r="E76" s="269"/>
      <c r="F76" s="269"/>
      <c r="G76" s="269"/>
      <c r="H76" s="73" t="s">
        <v>125</v>
      </c>
      <c r="I76" s="8"/>
      <c r="J76" s="8"/>
    </row>
    <row r="77" spans="1:10" ht="12" customHeight="1" x14ac:dyDescent="0.2">
      <c r="A77" s="74" t="s">
        <v>126</v>
      </c>
      <c r="B77" s="74"/>
      <c r="C77" s="75" t="s">
        <v>125</v>
      </c>
      <c r="D77" s="10"/>
      <c r="E77" s="10"/>
      <c r="F77" s="12"/>
      <c r="G77" s="10"/>
      <c r="H77" s="8"/>
      <c r="I77" s="8"/>
      <c r="J77" s="8"/>
    </row>
    <row r="78" spans="1:10" ht="13.5" customHeight="1" x14ac:dyDescent="0.2">
      <c r="A78" s="269" t="s">
        <v>236</v>
      </c>
      <c r="B78" s="269"/>
      <c r="C78" s="269"/>
      <c r="D78" s="269"/>
      <c r="E78" s="269"/>
      <c r="F78" s="269"/>
      <c r="G78" s="269"/>
      <c r="H78" s="8"/>
      <c r="I78" s="8"/>
      <c r="J78" s="8"/>
    </row>
    <row r="79" spans="1:10" ht="10.5" customHeight="1" x14ac:dyDescent="0.2">
      <c r="A79" s="74" t="s">
        <v>127</v>
      </c>
      <c r="B79" s="74"/>
      <c r="C79"/>
      <c r="D79"/>
      <c r="E79"/>
      <c r="F79"/>
      <c r="G79"/>
      <c r="H79" s="8"/>
      <c r="I79" s="8"/>
      <c r="J79" s="8"/>
    </row>
    <row r="80" spans="1:10" ht="30" customHeight="1" x14ac:dyDescent="0.2">
      <c r="A80" s="76"/>
      <c r="B80" s="7"/>
      <c r="C80" s="8"/>
      <c r="D80" s="10"/>
      <c r="E80" s="10"/>
      <c r="F80" s="11"/>
      <c r="G80" s="8"/>
      <c r="H80" s="8"/>
      <c r="I80" s="8"/>
      <c r="J80" s="8"/>
    </row>
    <row r="81" spans="1:10" ht="30" customHeight="1" x14ac:dyDescent="0.2">
      <c r="A81" s="76"/>
      <c r="B81" s="7"/>
      <c r="C81" s="8"/>
      <c r="D81" s="10"/>
      <c r="E81" s="10"/>
      <c r="F81" s="11"/>
      <c r="G81" s="8"/>
      <c r="H81" s="8"/>
      <c r="I81" s="8"/>
      <c r="J81" s="8"/>
    </row>
  </sheetData>
  <sheetProtection selectLockedCells="1" selectUnlockedCells="1"/>
  <mergeCells count="25">
    <mergeCell ref="A76:G76"/>
    <mergeCell ref="A78:G78"/>
    <mergeCell ref="G17:J17"/>
    <mergeCell ref="A20:J20"/>
    <mergeCell ref="A21:J21"/>
    <mergeCell ref="A35:J35"/>
    <mergeCell ref="A52:J52"/>
    <mergeCell ref="A64:J64"/>
    <mergeCell ref="A13:J13"/>
    <mergeCell ref="A14:J14"/>
    <mergeCell ref="A15:J15"/>
    <mergeCell ref="A16:A19"/>
    <mergeCell ref="B16:B19"/>
    <mergeCell ref="C16:C19"/>
    <mergeCell ref="D16:D19"/>
    <mergeCell ref="E16:E19"/>
    <mergeCell ref="F16:J16"/>
    <mergeCell ref="F17:F19"/>
    <mergeCell ref="G1:J5"/>
    <mergeCell ref="G6:J6"/>
    <mergeCell ref="G7:J7"/>
    <mergeCell ref="G8:J8"/>
    <mergeCell ref="G9:I9"/>
    <mergeCell ref="G10:I11"/>
    <mergeCell ref="J10:J11"/>
  </mergeCells>
  <pageMargins left="0.39374999999999999" right="0.39374999999999999" top="1.1812500000000001" bottom="0.19652777777777777" header="0.51181102362204722" footer="0.51181102362204722"/>
  <pageSetup paperSize="9" scale="89" firstPageNumber="0" orientation="landscape" horizontalDpi="4294967293" verticalDpi="300" r:id="rId1"/>
  <headerFooter alignWithMargins="0"/>
  <rowBreaks count="2" manualBreakCount="2">
    <brk id="34" max="16383" man="1"/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activeCell="H10" sqref="H10"/>
    </sheetView>
  </sheetViews>
  <sheetFormatPr defaultColWidth="9" defaultRowHeight="12.75" x14ac:dyDescent="0.2"/>
  <cols>
    <col min="1" max="1" width="28.42578125" customWidth="1"/>
    <col min="2" max="2" width="11.5703125" customWidth="1"/>
    <col min="3" max="3" width="8" customWidth="1"/>
    <col min="4" max="4" width="9.140625" customWidth="1"/>
    <col min="5" max="5" width="16.42578125" customWidth="1"/>
    <col min="6" max="6" width="10.85546875" customWidth="1"/>
    <col min="7" max="7" width="13.28515625" customWidth="1"/>
    <col min="8" max="8" width="12.7109375" customWidth="1"/>
    <col min="9" max="9" width="12.140625" customWidth="1"/>
    <col min="10" max="10" width="16" customWidth="1"/>
  </cols>
  <sheetData>
    <row r="1" spans="1:10" ht="12.75" customHeight="1" x14ac:dyDescent="0.2">
      <c r="A1" s="274" t="s">
        <v>270</v>
      </c>
      <c r="B1" s="274"/>
      <c r="C1" s="274"/>
      <c r="D1" s="8"/>
      <c r="E1" s="8"/>
      <c r="F1" s="11"/>
      <c r="G1" s="8"/>
      <c r="H1" s="72" t="s">
        <v>128</v>
      </c>
      <c r="I1" s="72"/>
      <c r="J1" s="77" t="s">
        <v>129</v>
      </c>
    </row>
    <row r="2" spans="1:10" ht="33.950000000000003" customHeight="1" x14ac:dyDescent="0.2">
      <c r="A2" s="274"/>
      <c r="B2" s="274"/>
      <c r="C2" s="274"/>
      <c r="D2" s="8"/>
      <c r="E2" s="8"/>
      <c r="F2" s="11"/>
      <c r="G2" s="8"/>
      <c r="H2" s="275" t="s">
        <v>269</v>
      </c>
      <c r="I2" s="275"/>
      <c r="J2" s="275"/>
    </row>
    <row r="3" spans="1:10" ht="14.25" customHeight="1" x14ac:dyDescent="0.2">
      <c r="A3" s="264" t="s">
        <v>130</v>
      </c>
      <c r="B3" s="264"/>
      <c r="C3" s="264"/>
      <c r="D3" s="264"/>
      <c r="E3" s="264"/>
      <c r="F3" s="264"/>
      <c r="G3" s="264"/>
      <c r="H3" s="264"/>
      <c r="I3" s="264"/>
      <c r="J3" s="264"/>
    </row>
    <row r="4" spans="1:10" ht="14.25" x14ac:dyDescent="0.2">
      <c r="A4" s="23"/>
      <c r="B4" s="23"/>
      <c r="C4" s="23"/>
      <c r="D4" s="23"/>
      <c r="E4" s="23"/>
      <c r="F4" s="23"/>
      <c r="G4" s="23"/>
      <c r="H4" s="23"/>
      <c r="I4" s="23"/>
      <c r="J4" s="79" t="s">
        <v>131</v>
      </c>
    </row>
    <row r="5" spans="1:10" ht="13.5" customHeight="1" x14ac:dyDescent="0.2">
      <c r="A5" s="265" t="s">
        <v>11</v>
      </c>
      <c r="B5" s="266" t="s">
        <v>12</v>
      </c>
      <c r="C5" s="267" t="s">
        <v>13</v>
      </c>
      <c r="D5" s="267" t="s">
        <v>132</v>
      </c>
      <c r="E5" s="267" t="s">
        <v>133</v>
      </c>
      <c r="F5" s="268" t="s">
        <v>16</v>
      </c>
      <c r="G5" s="268"/>
      <c r="H5" s="268"/>
      <c r="I5" s="268"/>
      <c r="J5" s="268"/>
    </row>
    <row r="6" spans="1:10" ht="17.25" customHeight="1" x14ac:dyDescent="0.2">
      <c r="A6" s="265"/>
      <c r="B6" s="266"/>
      <c r="C6" s="267"/>
      <c r="D6" s="267"/>
      <c r="E6" s="267"/>
      <c r="F6" s="268" t="s">
        <v>17</v>
      </c>
      <c r="G6" s="270" t="s">
        <v>18</v>
      </c>
      <c r="H6" s="270"/>
      <c r="I6" s="270"/>
      <c r="J6" s="270"/>
    </row>
    <row r="7" spans="1:10" ht="17.25" customHeight="1" x14ac:dyDescent="0.2">
      <c r="A7" s="265"/>
      <c r="B7" s="266"/>
      <c r="C7" s="267"/>
      <c r="D7" s="267"/>
      <c r="E7" s="267"/>
      <c r="F7" s="268"/>
      <c r="G7" s="26" t="s">
        <v>134</v>
      </c>
      <c r="H7" s="26" t="s">
        <v>135</v>
      </c>
      <c r="I7" s="26" t="s">
        <v>136</v>
      </c>
      <c r="J7" s="26" t="s">
        <v>137</v>
      </c>
    </row>
    <row r="8" spans="1:10" ht="23.25" customHeight="1" x14ac:dyDescent="0.2">
      <c r="A8" s="265"/>
      <c r="B8" s="266"/>
      <c r="C8" s="267"/>
      <c r="D8" s="267"/>
      <c r="E8" s="267"/>
      <c r="F8" s="268"/>
      <c r="G8" s="24" t="s">
        <v>138</v>
      </c>
      <c r="H8" s="24" t="s">
        <v>138</v>
      </c>
      <c r="I8" s="24" t="s">
        <v>138</v>
      </c>
      <c r="J8" s="24" t="s">
        <v>138</v>
      </c>
    </row>
    <row r="9" spans="1:10" s="83" customFormat="1" ht="26.25" customHeight="1" x14ac:dyDescent="0.2">
      <c r="A9" s="80" t="s">
        <v>139</v>
      </c>
      <c r="B9" s="81" t="s">
        <v>140</v>
      </c>
      <c r="C9" s="82">
        <f>SUM(C10:C12)</f>
        <v>2946</v>
      </c>
      <c r="D9" s="82">
        <f>SUM(D10:D12)</f>
        <v>3307</v>
      </c>
      <c r="E9" s="82">
        <f>SUM(E10:E12)</f>
        <v>3150</v>
      </c>
      <c r="F9" s="82">
        <f t="shared" ref="F9:F17" si="0">J9</f>
        <v>3450</v>
      </c>
      <c r="G9" s="82">
        <f>SUM(G10:G12)</f>
        <v>850</v>
      </c>
      <c r="H9" s="82">
        <f>SUM(H10:H12)</f>
        <v>1750</v>
      </c>
      <c r="I9" s="82">
        <f>SUM(I10:I12)</f>
        <v>2720</v>
      </c>
      <c r="J9" s="82">
        <f>SUM(J10:J12)</f>
        <v>3450</v>
      </c>
    </row>
    <row r="10" spans="1:10" ht="27" customHeight="1" x14ac:dyDescent="0.25">
      <c r="A10" s="42" t="s">
        <v>141</v>
      </c>
      <c r="B10" s="44" t="s">
        <v>142</v>
      </c>
      <c r="C10" s="47">
        <v>2114.8000000000002</v>
      </c>
      <c r="D10" s="47">
        <v>2550</v>
      </c>
      <c r="E10" s="47">
        <v>2200</v>
      </c>
      <c r="F10" s="47">
        <f t="shared" si="0"/>
        <v>2600</v>
      </c>
      <c r="G10" s="47">
        <v>640</v>
      </c>
      <c r="H10" s="47">
        <v>1300</v>
      </c>
      <c r="I10" s="47">
        <v>2100</v>
      </c>
      <c r="J10" s="47">
        <v>2600</v>
      </c>
    </row>
    <row r="11" spans="1:10" ht="27.2" customHeight="1" x14ac:dyDescent="0.25">
      <c r="A11" s="42" t="s">
        <v>143</v>
      </c>
      <c r="B11" s="44" t="s">
        <v>144</v>
      </c>
      <c r="C11" s="47">
        <v>831.2</v>
      </c>
      <c r="D11" s="47">
        <v>757</v>
      </c>
      <c r="E11" s="47">
        <v>950</v>
      </c>
      <c r="F11" s="47">
        <f t="shared" si="0"/>
        <v>850</v>
      </c>
      <c r="G11" s="47">
        <v>210</v>
      </c>
      <c r="H11" s="47">
        <v>450</v>
      </c>
      <c r="I11" s="47">
        <v>620</v>
      </c>
      <c r="J11" s="47">
        <v>850</v>
      </c>
    </row>
    <row r="12" spans="1:10" ht="29.25" customHeight="1" x14ac:dyDescent="0.25">
      <c r="A12" s="42" t="s">
        <v>145</v>
      </c>
      <c r="B12" s="44" t="s">
        <v>146</v>
      </c>
      <c r="C12" s="47"/>
      <c r="D12" s="47"/>
      <c r="E12" s="47"/>
      <c r="F12" s="47">
        <f t="shared" si="0"/>
        <v>0</v>
      </c>
      <c r="G12" s="47"/>
      <c r="H12" s="47"/>
      <c r="I12" s="47"/>
      <c r="J12" s="47"/>
    </row>
    <row r="13" spans="1:10" s="83" customFormat="1" ht="21.75" customHeight="1" x14ac:dyDescent="0.2">
      <c r="A13" s="80" t="s">
        <v>147</v>
      </c>
      <c r="B13" s="81" t="s">
        <v>148</v>
      </c>
      <c r="C13" s="82">
        <v>7516</v>
      </c>
      <c r="D13" s="82">
        <v>7830</v>
      </c>
      <c r="E13" s="82">
        <v>7400</v>
      </c>
      <c r="F13" s="82">
        <f t="shared" si="0"/>
        <v>7950</v>
      </c>
      <c r="G13" s="82">
        <v>1900</v>
      </c>
      <c r="H13" s="82">
        <v>3950</v>
      </c>
      <c r="I13" s="82">
        <v>6150</v>
      </c>
      <c r="J13" s="82">
        <v>7950</v>
      </c>
    </row>
    <row r="14" spans="1:10" s="83" customFormat="1" ht="26.25" customHeight="1" x14ac:dyDescent="0.2">
      <c r="A14" s="80" t="s">
        <v>149</v>
      </c>
      <c r="B14" s="81" t="s">
        <v>150</v>
      </c>
      <c r="C14" s="82">
        <v>1533</v>
      </c>
      <c r="D14" s="82">
        <v>1445</v>
      </c>
      <c r="E14" s="82">
        <v>1660</v>
      </c>
      <c r="F14" s="82">
        <f t="shared" si="0"/>
        <v>1600</v>
      </c>
      <c r="G14" s="82">
        <v>360</v>
      </c>
      <c r="H14" s="82">
        <v>770</v>
      </c>
      <c r="I14" s="82">
        <v>1260</v>
      </c>
      <c r="J14" s="82">
        <v>1600</v>
      </c>
    </row>
    <row r="15" spans="1:10" s="83" customFormat="1" ht="24.75" customHeight="1" x14ac:dyDescent="0.2">
      <c r="A15" s="84" t="s">
        <v>151</v>
      </c>
      <c r="B15" s="85" t="s">
        <v>152</v>
      </c>
      <c r="C15" s="86">
        <v>8398</v>
      </c>
      <c r="D15" s="86">
        <v>8140</v>
      </c>
      <c r="E15" s="86">
        <v>9300</v>
      </c>
      <c r="F15" s="82">
        <f t="shared" si="0"/>
        <v>8200</v>
      </c>
      <c r="G15" s="86">
        <v>2100</v>
      </c>
      <c r="H15" s="86">
        <v>4200</v>
      </c>
      <c r="I15" s="86">
        <v>6000</v>
      </c>
      <c r="J15" s="86">
        <v>8200</v>
      </c>
    </row>
    <row r="16" spans="1:10" s="83" customFormat="1" ht="27.75" customHeight="1" x14ac:dyDescent="0.2">
      <c r="A16" s="87" t="s">
        <v>153</v>
      </c>
      <c r="B16" s="30" t="s">
        <v>154</v>
      </c>
      <c r="C16" s="47">
        <v>17307</v>
      </c>
      <c r="D16" s="47">
        <v>23617.8</v>
      </c>
      <c r="E16" s="47">
        <v>23250</v>
      </c>
      <c r="F16" s="47">
        <f t="shared" si="0"/>
        <v>35960</v>
      </c>
      <c r="G16" s="47">
        <v>7984</v>
      </c>
      <c r="H16" s="47">
        <v>15765</v>
      </c>
      <c r="I16" s="47">
        <v>25703</v>
      </c>
      <c r="J16" s="47">
        <v>35960</v>
      </c>
    </row>
    <row r="17" spans="1:11" ht="33.200000000000003" customHeight="1" x14ac:dyDescent="0.25">
      <c r="A17" s="88" t="s">
        <v>155</v>
      </c>
      <c r="B17" s="89" t="s">
        <v>156</v>
      </c>
      <c r="C17" s="90">
        <f>SUM(C9,C13:C16)</f>
        <v>37700</v>
      </c>
      <c r="D17" s="90">
        <f>SUM(D9,D13:D16)</f>
        <v>44339.8</v>
      </c>
      <c r="E17" s="90">
        <f>SUM(E9,E13:E16)</f>
        <v>44760</v>
      </c>
      <c r="F17" s="47">
        <f t="shared" si="0"/>
        <v>57160</v>
      </c>
      <c r="G17" s="90">
        <f>SUM(G9,G13:G16)</f>
        <v>13194</v>
      </c>
      <c r="H17" s="90">
        <f>SUM(H9,H13:H16)</f>
        <v>26435</v>
      </c>
      <c r="I17" s="90">
        <f>SUM(I9,I13:I16)</f>
        <v>41833</v>
      </c>
      <c r="J17" s="90">
        <f>SUM(J9,J13:J16)</f>
        <v>57160</v>
      </c>
    </row>
    <row r="18" spans="1:11" ht="24.75" customHeight="1" x14ac:dyDescent="0.25">
      <c r="A18" s="91"/>
      <c r="B18" s="92"/>
      <c r="C18" s="93"/>
      <c r="D18" s="93"/>
      <c r="E18" s="93"/>
      <c r="F18" s="93"/>
      <c r="G18" s="93"/>
      <c r="H18" s="93"/>
      <c r="I18" s="93"/>
      <c r="J18" s="93"/>
      <c r="K18" s="94"/>
    </row>
    <row r="19" spans="1:11" ht="12.75" customHeight="1" x14ac:dyDescent="0.2">
      <c r="A19" s="269" t="s">
        <v>235</v>
      </c>
      <c r="B19" s="269"/>
      <c r="C19" s="269"/>
      <c r="D19" s="269"/>
      <c r="E19" s="269"/>
      <c r="F19" s="269"/>
      <c r="G19" s="269"/>
      <c r="H19" s="8"/>
      <c r="I19" s="8"/>
      <c r="J19" s="8"/>
    </row>
    <row r="20" spans="1:11" ht="14.65" customHeight="1" x14ac:dyDescent="0.2">
      <c r="A20" s="272" t="s">
        <v>157</v>
      </c>
      <c r="B20" s="272"/>
      <c r="C20" s="75" t="s">
        <v>125</v>
      </c>
      <c r="D20" s="10"/>
      <c r="E20" s="10"/>
      <c r="F20" s="12"/>
      <c r="G20" s="10"/>
      <c r="H20" s="8"/>
      <c r="I20" s="8"/>
      <c r="J20" s="8"/>
    </row>
    <row r="21" spans="1:11" x14ac:dyDescent="0.2">
      <c r="A21" s="76"/>
      <c r="B21" s="7"/>
      <c r="C21" s="8"/>
      <c r="D21" s="8"/>
      <c r="E21" s="8"/>
      <c r="F21" s="11"/>
      <c r="G21" s="8"/>
      <c r="H21" s="8"/>
      <c r="I21" s="8"/>
      <c r="J21" s="8"/>
    </row>
    <row r="22" spans="1:11" ht="12.75" customHeight="1" x14ac:dyDescent="0.2">
      <c r="A22" s="269" t="s">
        <v>236</v>
      </c>
      <c r="B22" s="269"/>
      <c r="C22" s="269"/>
      <c r="D22" s="269"/>
      <c r="E22" s="269"/>
      <c r="F22" s="269"/>
      <c r="G22" s="269"/>
    </row>
    <row r="23" spans="1:11" ht="12.75" customHeight="1" x14ac:dyDescent="0.2">
      <c r="A23" s="273" t="s">
        <v>127</v>
      </c>
      <c r="B23" s="273"/>
    </row>
  </sheetData>
  <sheetProtection selectLockedCells="1" selectUnlockedCells="1"/>
  <mergeCells count="15">
    <mergeCell ref="A22:G22"/>
    <mergeCell ref="A23:B23"/>
    <mergeCell ref="A1:C2"/>
    <mergeCell ref="H2:J2"/>
    <mergeCell ref="A3:J3"/>
    <mergeCell ref="A5:A8"/>
    <mergeCell ref="B5:B8"/>
    <mergeCell ref="C5:C8"/>
    <mergeCell ref="D5:D8"/>
    <mergeCell ref="E5:E8"/>
    <mergeCell ref="F5:J5"/>
    <mergeCell ref="F6:F8"/>
    <mergeCell ref="G6:J6"/>
    <mergeCell ref="A19:G19"/>
    <mergeCell ref="A20:B20"/>
  </mergeCells>
  <pageMargins left="0.74791666666666667" right="0.74791666666666667" top="0.98402777777777783" bottom="0.98402777777777783" header="0.51181102362204722" footer="0.51181102362204722"/>
  <pageSetup paperSize="9" scale="94" firstPageNumber="0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opLeftCell="A4" workbookViewId="0">
      <selection sqref="A1:C2"/>
    </sheetView>
  </sheetViews>
  <sheetFormatPr defaultColWidth="9" defaultRowHeight="12.75" x14ac:dyDescent="0.2"/>
  <cols>
    <col min="1" max="1" width="37.85546875" customWidth="1"/>
    <col min="2" max="2" width="8.42578125" customWidth="1"/>
    <col min="3" max="3" width="10.7109375" customWidth="1"/>
    <col min="4" max="4" width="11.140625" customWidth="1"/>
    <col min="6" max="6" width="9.28515625" customWidth="1"/>
    <col min="7" max="7" width="12" customWidth="1"/>
    <col min="8" max="8" width="11.85546875" customWidth="1"/>
    <col min="9" max="9" width="11.5703125" customWidth="1"/>
    <col min="10" max="10" width="11.28515625" customWidth="1"/>
  </cols>
  <sheetData>
    <row r="1" spans="1:20" ht="18.75" customHeight="1" x14ac:dyDescent="0.2">
      <c r="A1" s="274" t="s">
        <v>270</v>
      </c>
      <c r="B1" s="274"/>
      <c r="C1" s="274"/>
      <c r="D1" s="274"/>
      <c r="E1" s="274"/>
      <c r="F1" s="274"/>
      <c r="G1" s="8"/>
      <c r="H1" s="95"/>
      <c r="I1" s="95"/>
      <c r="J1" s="95"/>
      <c r="K1" s="95"/>
      <c r="N1" s="276" t="s">
        <v>158</v>
      </c>
      <c r="O1" s="276"/>
      <c r="P1" s="276"/>
      <c r="Q1" s="276"/>
      <c r="R1" s="276"/>
      <c r="S1" s="276"/>
      <c r="T1" s="276"/>
    </row>
    <row r="2" spans="1:20" ht="14.25" x14ac:dyDescent="0.2">
      <c r="A2" s="274"/>
      <c r="B2" s="274"/>
      <c r="C2" s="274"/>
      <c r="D2" s="274"/>
      <c r="E2" s="274"/>
      <c r="F2" s="274"/>
      <c r="G2" s="96"/>
      <c r="H2" s="96"/>
      <c r="I2" s="96"/>
      <c r="J2" s="96"/>
      <c r="N2" s="277" t="s">
        <v>269</v>
      </c>
      <c r="O2" s="277"/>
      <c r="P2" s="277"/>
      <c r="Q2" s="277"/>
      <c r="R2" s="277"/>
      <c r="S2" s="277"/>
      <c r="T2" s="277"/>
    </row>
    <row r="3" spans="1:20" ht="23.25" customHeight="1" x14ac:dyDescent="0.2">
      <c r="A3" s="278" t="s">
        <v>159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</row>
    <row r="4" spans="1:20" ht="14.25" x14ac:dyDescent="0.2">
      <c r="A4" s="98"/>
      <c r="B4" s="97"/>
      <c r="C4" s="97"/>
      <c r="D4" s="97"/>
      <c r="E4" s="97"/>
      <c r="F4" s="97"/>
      <c r="G4" s="97"/>
      <c r="H4" s="97"/>
      <c r="I4" s="97"/>
      <c r="J4" s="99"/>
      <c r="K4" s="99" t="s">
        <v>131</v>
      </c>
    </row>
    <row r="5" spans="1:20" ht="27" customHeight="1" x14ac:dyDescent="0.2">
      <c r="A5" s="279" t="s">
        <v>11</v>
      </c>
      <c r="B5" s="266" t="s">
        <v>12</v>
      </c>
      <c r="C5" s="24" t="s">
        <v>160</v>
      </c>
      <c r="D5" s="24" t="s">
        <v>160</v>
      </c>
      <c r="E5" s="267" t="s">
        <v>15</v>
      </c>
      <c r="F5" s="267"/>
      <c r="G5" s="268" t="s">
        <v>16</v>
      </c>
      <c r="H5" s="268"/>
      <c r="I5" s="268"/>
      <c r="J5" s="268"/>
      <c r="K5" s="268"/>
    </row>
    <row r="6" spans="1:20" ht="27" customHeight="1" x14ac:dyDescent="0.2">
      <c r="A6" s="279"/>
      <c r="B6" s="266"/>
      <c r="C6" s="267" t="s">
        <v>161</v>
      </c>
      <c r="D6" s="267" t="s">
        <v>162</v>
      </c>
      <c r="E6" s="267"/>
      <c r="F6" s="267"/>
      <c r="G6" s="268" t="s">
        <v>17</v>
      </c>
      <c r="H6" s="282" t="s">
        <v>18</v>
      </c>
      <c r="I6" s="282"/>
      <c r="J6" s="282"/>
      <c r="K6" s="282"/>
    </row>
    <row r="7" spans="1:20" x14ac:dyDescent="0.2">
      <c r="A7" s="279"/>
      <c r="B7" s="266"/>
      <c r="C7" s="267"/>
      <c r="D7" s="267"/>
      <c r="E7" s="267"/>
      <c r="F7" s="267"/>
      <c r="G7" s="268"/>
      <c r="H7" s="26" t="s">
        <v>134</v>
      </c>
      <c r="I7" s="26" t="s">
        <v>135</v>
      </c>
      <c r="J7" s="26" t="s">
        <v>136</v>
      </c>
      <c r="K7" s="100" t="s">
        <v>137</v>
      </c>
    </row>
    <row r="8" spans="1:20" ht="18" customHeight="1" x14ac:dyDescent="0.2">
      <c r="A8" s="279"/>
      <c r="B8" s="266"/>
      <c r="C8" s="267"/>
      <c r="D8" s="267"/>
      <c r="E8" s="267"/>
      <c r="F8" s="267"/>
      <c r="G8" s="268"/>
      <c r="H8" s="24" t="s">
        <v>138</v>
      </c>
      <c r="I8" s="24" t="s">
        <v>138</v>
      </c>
      <c r="J8" s="24" t="s">
        <v>138</v>
      </c>
      <c r="K8" s="101" t="s">
        <v>138</v>
      </c>
    </row>
    <row r="9" spans="1:20" ht="28.5" customHeight="1" x14ac:dyDescent="0.2">
      <c r="A9" s="102" t="s">
        <v>163</v>
      </c>
      <c r="B9" s="103" t="s">
        <v>140</v>
      </c>
      <c r="C9" s="104">
        <f>SUM(C10:C15)</f>
        <v>11704</v>
      </c>
      <c r="D9" s="104">
        <f>SUM(D10:D15)</f>
        <v>205</v>
      </c>
      <c r="E9" s="283">
        <f>SUM(E10:E15)</f>
        <v>84</v>
      </c>
      <c r="F9" s="283"/>
      <c r="G9" s="104">
        <f t="shared" ref="G9:G15" si="0">K9</f>
        <v>172</v>
      </c>
      <c r="H9" s="104">
        <f>SUM(H10:H15)</f>
        <v>15</v>
      </c>
      <c r="I9" s="104">
        <f>SUM(I10:I15)</f>
        <v>48</v>
      </c>
      <c r="J9" s="104">
        <f>SUM(J10:J15)</f>
        <v>144</v>
      </c>
      <c r="K9" s="105">
        <f>SUM(K10:K15)</f>
        <v>172</v>
      </c>
    </row>
    <row r="10" spans="1:20" ht="19.5" customHeight="1" x14ac:dyDescent="0.2">
      <c r="A10" s="106" t="s">
        <v>164</v>
      </c>
      <c r="B10" s="33" t="s">
        <v>148</v>
      </c>
      <c r="C10" s="107"/>
      <c r="D10" s="107"/>
      <c r="E10" s="281"/>
      <c r="F10" s="281"/>
      <c r="G10" s="108">
        <f t="shared" si="0"/>
        <v>0</v>
      </c>
      <c r="H10" s="107"/>
      <c r="I10" s="107"/>
      <c r="J10" s="107"/>
      <c r="K10" s="109"/>
    </row>
    <row r="11" spans="1:20" ht="25.5" customHeight="1" x14ac:dyDescent="0.2">
      <c r="A11" s="106" t="s">
        <v>165</v>
      </c>
      <c r="B11" s="33" t="s">
        <v>150</v>
      </c>
      <c r="C11" s="107">
        <v>321</v>
      </c>
      <c r="D11" s="107">
        <v>30</v>
      </c>
      <c r="E11" s="281"/>
      <c r="F11" s="281"/>
      <c r="G11" s="108">
        <f t="shared" si="0"/>
        <v>60</v>
      </c>
      <c r="H11" s="107"/>
      <c r="I11" s="107"/>
      <c r="J11" s="107">
        <v>60</v>
      </c>
      <c r="K11" s="109">
        <v>60</v>
      </c>
    </row>
    <row r="12" spans="1:20" ht="26.25" customHeight="1" x14ac:dyDescent="0.2">
      <c r="A12" s="106" t="s">
        <v>166</v>
      </c>
      <c r="B12" s="33" t="s">
        <v>152</v>
      </c>
      <c r="C12" s="107">
        <v>43</v>
      </c>
      <c r="D12" s="107">
        <v>45</v>
      </c>
      <c r="E12" s="281">
        <v>72</v>
      </c>
      <c r="F12" s="281"/>
      <c r="G12" s="108">
        <f t="shared" si="0"/>
        <v>80</v>
      </c>
      <c r="H12" s="107">
        <v>12</v>
      </c>
      <c r="I12" s="107">
        <v>35</v>
      </c>
      <c r="J12" s="107">
        <v>52</v>
      </c>
      <c r="K12" s="109">
        <v>80</v>
      </c>
    </row>
    <row r="13" spans="1:20" ht="28.5" customHeight="1" x14ac:dyDescent="0.2">
      <c r="A13" s="110" t="s">
        <v>167</v>
      </c>
      <c r="B13" s="111" t="s">
        <v>168</v>
      </c>
      <c r="C13" s="112">
        <v>20</v>
      </c>
      <c r="D13" s="112">
        <v>88</v>
      </c>
      <c r="E13" s="285"/>
      <c r="F13" s="285"/>
      <c r="G13" s="108">
        <f t="shared" si="0"/>
        <v>25</v>
      </c>
      <c r="H13" s="112"/>
      <c r="I13" s="112">
        <v>10</v>
      </c>
      <c r="J13" s="112">
        <v>25</v>
      </c>
      <c r="K13" s="113">
        <v>25</v>
      </c>
    </row>
    <row r="14" spans="1:20" ht="38.25" customHeight="1" x14ac:dyDescent="0.2">
      <c r="A14" s="106" t="s">
        <v>169</v>
      </c>
      <c r="B14" s="33" t="s">
        <v>170</v>
      </c>
      <c r="C14" s="107">
        <v>11320</v>
      </c>
      <c r="D14" s="107">
        <v>42</v>
      </c>
      <c r="E14" s="281">
        <v>12</v>
      </c>
      <c r="F14" s="281"/>
      <c r="G14" s="108">
        <f t="shared" si="0"/>
        <v>7</v>
      </c>
      <c r="H14" s="107">
        <v>3</v>
      </c>
      <c r="I14" s="107">
        <v>3</v>
      </c>
      <c r="J14" s="107">
        <v>7</v>
      </c>
      <c r="K14" s="109">
        <v>7</v>
      </c>
    </row>
    <row r="15" spans="1:20" ht="21.75" customHeight="1" x14ac:dyDescent="0.2">
      <c r="A15" s="114" t="s">
        <v>171</v>
      </c>
      <c r="B15" s="33" t="s">
        <v>172</v>
      </c>
      <c r="C15" s="107"/>
      <c r="D15" s="107"/>
      <c r="E15" s="281"/>
      <c r="F15" s="281"/>
      <c r="G15" s="108">
        <f t="shared" si="0"/>
        <v>0</v>
      </c>
      <c r="H15" s="107"/>
      <c r="I15" s="107"/>
      <c r="J15" s="107"/>
      <c r="K15" s="109"/>
    </row>
    <row r="16" spans="1:20" x14ac:dyDescent="0.2">
      <c r="A16" s="115"/>
      <c r="B16" s="116"/>
      <c r="C16" s="12"/>
      <c r="D16" s="12"/>
      <c r="E16" s="12"/>
      <c r="F16" s="75"/>
      <c r="G16" s="12"/>
      <c r="H16" s="12"/>
      <c r="I16" s="12"/>
      <c r="J16" s="12"/>
    </row>
    <row r="17" spans="1:21" ht="23.25" customHeight="1" x14ac:dyDescent="0.2">
      <c r="A17" s="286" t="s">
        <v>173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</row>
    <row r="18" spans="1:21" ht="14.25" x14ac:dyDescent="0.2">
      <c r="A18" s="117"/>
      <c r="B18" s="116"/>
      <c r="C18" s="12"/>
      <c r="D18" s="12"/>
      <c r="E18" s="12"/>
      <c r="F18" s="75"/>
      <c r="G18" s="12"/>
      <c r="H18" s="12"/>
      <c r="I18" s="12"/>
      <c r="J18" s="12"/>
      <c r="T18" t="s">
        <v>131</v>
      </c>
    </row>
    <row r="19" spans="1:21" s="119" customFormat="1" ht="46.35" customHeight="1" x14ac:dyDescent="0.2">
      <c r="A19" s="280" t="s">
        <v>174</v>
      </c>
      <c r="B19" s="284" t="s">
        <v>12</v>
      </c>
      <c r="C19" s="280" t="s">
        <v>175</v>
      </c>
      <c r="D19" s="280"/>
      <c r="E19" s="280"/>
      <c r="F19" s="280" t="s">
        <v>176</v>
      </c>
      <c r="G19" s="280"/>
      <c r="H19" s="280"/>
      <c r="I19" s="280" t="s">
        <v>177</v>
      </c>
      <c r="J19" s="280"/>
      <c r="K19" s="280"/>
      <c r="L19" s="280" t="s">
        <v>178</v>
      </c>
      <c r="M19" s="280"/>
      <c r="N19" s="280"/>
      <c r="O19" s="280" t="s">
        <v>179</v>
      </c>
      <c r="P19" s="280"/>
      <c r="Q19" s="280"/>
      <c r="R19" s="280" t="s">
        <v>180</v>
      </c>
      <c r="S19" s="280"/>
      <c r="T19" s="280"/>
    </row>
    <row r="20" spans="1:21" s="119" customFormat="1" ht="54" x14ac:dyDescent="0.2">
      <c r="A20" s="280"/>
      <c r="B20" s="284"/>
      <c r="C20" s="118" t="s">
        <v>13</v>
      </c>
      <c r="D20" s="118" t="s">
        <v>132</v>
      </c>
      <c r="E20" s="118" t="s">
        <v>16</v>
      </c>
      <c r="F20" s="118" t="s">
        <v>13</v>
      </c>
      <c r="G20" s="118" t="s">
        <v>132</v>
      </c>
      <c r="H20" s="118" t="s">
        <v>16</v>
      </c>
      <c r="I20" s="118" t="s">
        <v>13</v>
      </c>
      <c r="J20" s="118" t="s">
        <v>132</v>
      </c>
      <c r="K20" s="118" t="s">
        <v>16</v>
      </c>
      <c r="L20" s="118" t="s">
        <v>13</v>
      </c>
      <c r="M20" s="118" t="s">
        <v>132</v>
      </c>
      <c r="N20" s="118" t="s">
        <v>16</v>
      </c>
      <c r="O20" s="118" t="s">
        <v>13</v>
      </c>
      <c r="P20" s="118" t="s">
        <v>132</v>
      </c>
      <c r="Q20" s="118" t="s">
        <v>16</v>
      </c>
      <c r="R20" s="118" t="s">
        <v>13</v>
      </c>
      <c r="S20" s="118" t="s">
        <v>132</v>
      </c>
      <c r="T20" s="118" t="s">
        <v>16</v>
      </c>
    </row>
    <row r="21" spans="1:21" s="123" customFormat="1" ht="26.1" customHeight="1" x14ac:dyDescent="0.25">
      <c r="A21" s="120" t="s">
        <v>163</v>
      </c>
      <c r="B21" s="103" t="s">
        <v>140</v>
      </c>
      <c r="C21" s="121"/>
      <c r="D21" s="121"/>
      <c r="E21" s="121"/>
      <c r="F21" s="254">
        <f>F22+F23+F24+F25+F26+F27</f>
        <v>11663.7</v>
      </c>
      <c r="G21" s="254">
        <f>G22+G23+G24+G25+G26+G27</f>
        <v>126</v>
      </c>
      <c r="H21" s="254">
        <f>H22+H23+H24+H25+H26+H27</f>
        <v>67</v>
      </c>
      <c r="I21" s="254"/>
      <c r="J21" s="254"/>
      <c r="K21" s="254"/>
      <c r="L21" s="254">
        <f>L22+L23+L24+L25+L26+L27</f>
        <v>40.299999999999997</v>
      </c>
      <c r="M21" s="254">
        <f>M22+M23+M24+M25+M26+M27</f>
        <v>79</v>
      </c>
      <c r="N21" s="254">
        <f>N22+N23+N24+N25+N26+N27</f>
        <v>105</v>
      </c>
      <c r="O21" s="254"/>
      <c r="P21" s="254"/>
      <c r="Q21" s="254"/>
      <c r="R21" s="254">
        <f>R22+R23+R24+R25+R26</f>
        <v>11704</v>
      </c>
      <c r="S21" s="254">
        <f>S22+S23+S24+S25+S26</f>
        <v>205</v>
      </c>
      <c r="T21" s="254">
        <f>T22+T23+T24+T25+T26</f>
        <v>172</v>
      </c>
      <c r="U21"/>
    </row>
    <row r="22" spans="1:21" s="123" customFormat="1" ht="15.75" x14ac:dyDescent="0.25">
      <c r="A22" s="124" t="s">
        <v>164</v>
      </c>
      <c r="B22" s="33" t="s">
        <v>148</v>
      </c>
      <c r="C22" s="121"/>
      <c r="D22" s="121"/>
      <c r="E22" s="121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>
        <f>C22+F22+I22+L22+O22</f>
        <v>0</v>
      </c>
      <c r="S22" s="254"/>
      <c r="T22" s="254"/>
      <c r="U22"/>
    </row>
    <row r="23" spans="1:21" s="123" customFormat="1" ht="26.25" x14ac:dyDescent="0.25">
      <c r="A23" s="124" t="s">
        <v>165</v>
      </c>
      <c r="B23" s="33" t="s">
        <v>150</v>
      </c>
      <c r="C23" s="121"/>
      <c r="D23" s="121"/>
      <c r="E23" s="121"/>
      <c r="F23" s="254">
        <v>321</v>
      </c>
      <c r="G23" s="254"/>
      <c r="H23" s="254"/>
      <c r="I23" s="254"/>
      <c r="J23" s="254"/>
      <c r="K23" s="254"/>
      <c r="L23" s="254"/>
      <c r="M23" s="254">
        <v>30</v>
      </c>
      <c r="N23" s="254">
        <v>60</v>
      </c>
      <c r="O23" s="254"/>
      <c r="P23" s="254"/>
      <c r="Q23" s="254"/>
      <c r="R23" s="254">
        <f>C23+F23+I23+L23+O23</f>
        <v>321</v>
      </c>
      <c r="S23" s="254">
        <f t="shared" ref="S23:T26" si="1">D23+G23+J23+M23+P23</f>
        <v>30</v>
      </c>
      <c r="T23" s="254">
        <f t="shared" si="1"/>
        <v>60</v>
      </c>
      <c r="U23"/>
    </row>
    <row r="24" spans="1:21" s="123" customFormat="1" ht="26.25" x14ac:dyDescent="0.25">
      <c r="A24" s="124" t="s">
        <v>166</v>
      </c>
      <c r="B24" s="33" t="s">
        <v>152</v>
      </c>
      <c r="C24" s="121"/>
      <c r="D24" s="121"/>
      <c r="E24" s="121"/>
      <c r="F24" s="254">
        <v>22.7</v>
      </c>
      <c r="G24" s="254">
        <v>18</v>
      </c>
      <c r="H24" s="254">
        <v>42</v>
      </c>
      <c r="I24" s="254"/>
      <c r="J24" s="254"/>
      <c r="K24" s="254"/>
      <c r="L24" s="254">
        <v>20.3</v>
      </c>
      <c r="M24" s="254">
        <v>27</v>
      </c>
      <c r="N24" s="254">
        <v>38</v>
      </c>
      <c r="O24" s="254"/>
      <c r="P24" s="254"/>
      <c r="Q24" s="254"/>
      <c r="R24" s="254">
        <f>C24+F24+I24+L24+O24</f>
        <v>43</v>
      </c>
      <c r="S24" s="254">
        <f t="shared" si="1"/>
        <v>45</v>
      </c>
      <c r="T24" s="254">
        <f t="shared" si="1"/>
        <v>80</v>
      </c>
      <c r="U24"/>
    </row>
    <row r="25" spans="1:21" s="123" customFormat="1" ht="25.5" x14ac:dyDescent="0.2">
      <c r="A25" s="124" t="s">
        <v>167</v>
      </c>
      <c r="B25" s="33" t="s">
        <v>168</v>
      </c>
      <c r="C25" s="122"/>
      <c r="D25" s="122"/>
      <c r="E25" s="122"/>
      <c r="F25" s="254"/>
      <c r="G25" s="254">
        <v>88</v>
      </c>
      <c r="H25" s="254">
        <v>25</v>
      </c>
      <c r="I25" s="254"/>
      <c r="J25" s="254"/>
      <c r="K25" s="254"/>
      <c r="L25" s="254">
        <v>20</v>
      </c>
      <c r="M25" s="254">
        <v>0</v>
      </c>
      <c r="N25" s="254"/>
      <c r="O25" s="254"/>
      <c r="P25" s="254"/>
      <c r="Q25" s="254"/>
      <c r="R25" s="254">
        <f>C25+F25+I25+L25+O25</f>
        <v>20</v>
      </c>
      <c r="S25" s="254">
        <f t="shared" si="1"/>
        <v>88</v>
      </c>
      <c r="T25" s="254">
        <f t="shared" si="1"/>
        <v>25</v>
      </c>
      <c r="U25"/>
    </row>
    <row r="26" spans="1:21" s="123" customFormat="1" ht="38.25" x14ac:dyDescent="0.2">
      <c r="A26" s="124" t="s">
        <v>169</v>
      </c>
      <c r="B26" s="33" t="s">
        <v>170</v>
      </c>
      <c r="C26" s="122"/>
      <c r="D26" s="122"/>
      <c r="E26" s="122"/>
      <c r="F26" s="254">
        <v>11320</v>
      </c>
      <c r="G26" s="254">
        <v>20</v>
      </c>
      <c r="H26" s="254"/>
      <c r="I26" s="254"/>
      <c r="J26" s="254"/>
      <c r="K26" s="254"/>
      <c r="L26" s="254"/>
      <c r="M26" s="254">
        <v>22</v>
      </c>
      <c r="N26" s="254">
        <v>7</v>
      </c>
      <c r="O26" s="254"/>
      <c r="P26" s="254"/>
      <c r="Q26" s="254"/>
      <c r="R26" s="254">
        <f>C26+F26+I26+L26+O26</f>
        <v>11320</v>
      </c>
      <c r="S26" s="254">
        <f t="shared" si="1"/>
        <v>42</v>
      </c>
      <c r="T26" s="254">
        <f t="shared" si="1"/>
        <v>7</v>
      </c>
      <c r="U26"/>
    </row>
    <row r="27" spans="1:21" s="123" customFormat="1" x14ac:dyDescent="0.2">
      <c r="A27" s="125" t="s">
        <v>171</v>
      </c>
      <c r="B27" s="33" t="s">
        <v>172</v>
      </c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/>
    </row>
    <row r="28" spans="1:21" ht="23.1" customHeight="1" x14ac:dyDescent="0.2">
      <c r="A28" s="73"/>
      <c r="B28" s="126"/>
      <c r="C28" s="73"/>
      <c r="D28" s="8"/>
      <c r="E28" s="8"/>
      <c r="F28" s="11"/>
      <c r="G28" s="8"/>
      <c r="H28" s="8"/>
      <c r="I28" s="8"/>
      <c r="J28" s="8"/>
    </row>
    <row r="29" spans="1:21" ht="12.75" customHeight="1" x14ac:dyDescent="0.2">
      <c r="A29" s="269" t="s">
        <v>235</v>
      </c>
      <c r="B29" s="269"/>
      <c r="C29" s="269"/>
      <c r="D29" s="269"/>
      <c r="E29" s="269"/>
      <c r="F29" s="269"/>
      <c r="G29" s="269"/>
      <c r="H29" s="8"/>
      <c r="I29" s="8"/>
      <c r="J29" s="8"/>
    </row>
    <row r="30" spans="1:21" x14ac:dyDescent="0.2">
      <c r="A30" s="78" t="s">
        <v>181</v>
      </c>
      <c r="B30" s="74"/>
      <c r="C30" s="75" t="s">
        <v>125</v>
      </c>
      <c r="D30" s="10"/>
      <c r="E30" s="10"/>
      <c r="F30" s="12"/>
      <c r="G30" s="10"/>
      <c r="H30" s="8"/>
      <c r="I30" s="8"/>
      <c r="J30" s="8"/>
    </row>
    <row r="31" spans="1:21" x14ac:dyDescent="0.2">
      <c r="A31" s="76"/>
      <c r="B31" s="7"/>
      <c r="C31" s="8"/>
      <c r="D31" s="8"/>
      <c r="E31" s="8"/>
      <c r="F31" s="11"/>
      <c r="G31" s="8"/>
    </row>
    <row r="32" spans="1:21" ht="12.75" customHeight="1" x14ac:dyDescent="0.2">
      <c r="A32" s="269" t="s">
        <v>236</v>
      </c>
      <c r="B32" s="269"/>
      <c r="C32" s="269"/>
      <c r="D32" s="269"/>
      <c r="E32" s="269"/>
      <c r="F32" s="269"/>
      <c r="G32" s="269"/>
    </row>
    <row r="33" spans="1:2" x14ac:dyDescent="0.2">
      <c r="A33" s="127" t="s">
        <v>182</v>
      </c>
      <c r="B33" s="74"/>
    </row>
  </sheetData>
  <sheetProtection selectLockedCells="1" selectUnlockedCells="1"/>
  <mergeCells count="31">
    <mergeCell ref="A32:G32"/>
    <mergeCell ref="E13:F13"/>
    <mergeCell ref="E14:F14"/>
    <mergeCell ref="E15:F15"/>
    <mergeCell ref="A17:T17"/>
    <mergeCell ref="L19:N19"/>
    <mergeCell ref="E10:F10"/>
    <mergeCell ref="B19:B20"/>
    <mergeCell ref="E12:F12"/>
    <mergeCell ref="O19:Q19"/>
    <mergeCell ref="R19:T19"/>
    <mergeCell ref="A29:G29"/>
    <mergeCell ref="A19:A20"/>
    <mergeCell ref="D6:D8"/>
    <mergeCell ref="C19:E19"/>
    <mergeCell ref="F19:H19"/>
    <mergeCell ref="I19:K19"/>
    <mergeCell ref="C6:C8"/>
    <mergeCell ref="E11:F11"/>
    <mergeCell ref="G6:G8"/>
    <mergeCell ref="H6:K6"/>
    <mergeCell ref="E9:F9"/>
    <mergeCell ref="A1:C2"/>
    <mergeCell ref="D1:F2"/>
    <mergeCell ref="N1:T1"/>
    <mergeCell ref="N2:T2"/>
    <mergeCell ref="A3:K3"/>
    <mergeCell ref="A5:A8"/>
    <mergeCell ref="B5:B8"/>
    <mergeCell ref="E5:F8"/>
    <mergeCell ref="G5:K5"/>
  </mergeCells>
  <pageMargins left="0.37708333333333333" right="0.27847222222222223" top="0.40069444444444446" bottom="0.24305555555555555" header="0.51181102362204722" footer="0.51181102362204722"/>
  <pageSetup paperSize="9" scale="64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BH75"/>
  <sheetViews>
    <sheetView tabSelected="1" topLeftCell="A37" workbookViewId="0">
      <selection activeCell="E58" sqref="E58"/>
    </sheetView>
  </sheetViews>
  <sheetFormatPr defaultColWidth="9" defaultRowHeight="12.75" x14ac:dyDescent="0.2"/>
  <cols>
    <col min="1" max="1" width="45" customWidth="1"/>
    <col min="2" max="2" width="6.28515625" style="128" customWidth="1"/>
    <col min="3" max="3" width="17.140625" style="129" customWidth="1"/>
    <col min="4" max="4" width="21.42578125" style="129" customWidth="1"/>
    <col min="5" max="5" width="21.5703125" style="129" customWidth="1"/>
    <col min="6" max="6" width="25.85546875" style="129" customWidth="1"/>
  </cols>
  <sheetData>
    <row r="1" spans="1:60" ht="53.25" customHeight="1" x14ac:dyDescent="0.2">
      <c r="A1" s="130" t="s">
        <v>183</v>
      </c>
      <c r="B1" s="130"/>
      <c r="C1" s="130"/>
      <c r="D1" s="130"/>
      <c r="E1" s="255" t="s">
        <v>184</v>
      </c>
      <c r="F1" s="255"/>
    </row>
    <row r="2" spans="1:60" ht="20.100000000000001" customHeight="1" x14ac:dyDescent="0.2">
      <c r="A2" s="131"/>
      <c r="B2" s="131"/>
      <c r="C2" s="131"/>
      <c r="D2" s="131"/>
      <c r="E2" s="131"/>
      <c r="F2" s="131"/>
    </row>
    <row r="3" spans="1:60" ht="15.75" customHeight="1" x14ac:dyDescent="0.2">
      <c r="A3" s="287" t="s">
        <v>185</v>
      </c>
      <c r="B3" s="287"/>
      <c r="C3" s="287"/>
      <c r="D3" s="287"/>
      <c r="E3" s="287"/>
      <c r="F3" s="287"/>
    </row>
    <row r="4" spans="1:60" ht="12.75" customHeight="1" x14ac:dyDescent="0.2">
      <c r="A4" s="288" t="s">
        <v>270</v>
      </c>
      <c r="B4" s="288"/>
      <c r="C4" s="288"/>
      <c r="D4" s="288"/>
      <c r="E4" s="288"/>
      <c r="F4" s="288"/>
    </row>
    <row r="5" spans="1:60" ht="12.75" customHeight="1" x14ac:dyDescent="0.2">
      <c r="A5" s="289"/>
      <c r="B5" s="289"/>
      <c r="C5" s="289"/>
      <c r="D5" s="289"/>
      <c r="E5" s="289"/>
      <c r="F5" s="289"/>
    </row>
    <row r="6" spans="1:60" ht="12.75" customHeight="1" x14ac:dyDescent="0.2">
      <c r="A6" s="290" t="s">
        <v>272</v>
      </c>
      <c r="B6" s="290"/>
      <c r="C6" s="290"/>
      <c r="D6" s="290"/>
      <c r="E6" s="290"/>
      <c r="F6" s="290"/>
    </row>
    <row r="7" spans="1:60" ht="13.5" customHeight="1" x14ac:dyDescent="0.2">
      <c r="A7" s="291" t="s">
        <v>131</v>
      </c>
      <c r="B7" s="291"/>
      <c r="C7" s="291"/>
      <c r="D7" s="291"/>
      <c r="E7" s="291"/>
      <c r="F7" s="291"/>
    </row>
    <row r="8" spans="1:60" s="133" customFormat="1" ht="12.75" customHeight="1" x14ac:dyDescent="0.2">
      <c r="A8" s="292" t="s">
        <v>11</v>
      </c>
      <c r="B8" s="293" t="s">
        <v>186</v>
      </c>
      <c r="C8" s="294" t="s">
        <v>187</v>
      </c>
      <c r="D8" s="294" t="s">
        <v>188</v>
      </c>
      <c r="E8" s="294" t="s">
        <v>189</v>
      </c>
      <c r="F8" s="294" t="s">
        <v>190</v>
      </c>
    </row>
    <row r="9" spans="1:60" s="133" customFormat="1" ht="38.25" customHeight="1" x14ac:dyDescent="0.2">
      <c r="A9" s="292"/>
      <c r="B9" s="293"/>
      <c r="C9" s="294"/>
      <c r="D9" s="294"/>
      <c r="E9" s="294"/>
      <c r="F9" s="294"/>
    </row>
    <row r="10" spans="1:60" s="1" customFormat="1" ht="18" customHeight="1" x14ac:dyDescent="0.2">
      <c r="A10" s="265" t="s">
        <v>21</v>
      </c>
      <c r="B10" s="265"/>
      <c r="C10" s="265"/>
      <c r="D10" s="265"/>
      <c r="E10" s="265"/>
      <c r="F10" s="265"/>
      <c r="BF10"/>
      <c r="BG10"/>
      <c r="BH10"/>
    </row>
    <row r="11" spans="1:60" s="1" customFormat="1" ht="18" customHeight="1" x14ac:dyDescent="0.2">
      <c r="A11" s="265" t="s">
        <v>22</v>
      </c>
      <c r="B11" s="265"/>
      <c r="C11" s="265"/>
      <c r="D11" s="265"/>
      <c r="E11" s="265"/>
      <c r="F11" s="265"/>
      <c r="BF11"/>
      <c r="BG11"/>
      <c r="BH11"/>
    </row>
    <row r="12" spans="1:60" s="1" customFormat="1" ht="24" x14ac:dyDescent="0.2">
      <c r="A12" s="29" t="s">
        <v>23</v>
      </c>
      <c r="B12" s="134" t="s">
        <v>24</v>
      </c>
      <c r="C12" s="135">
        <f>C13+C14+C15</f>
        <v>14795.2</v>
      </c>
      <c r="D12" s="135">
        <f>D13+D14+D15</f>
        <v>26400</v>
      </c>
      <c r="E12" s="135">
        <f>E13+E14+E15</f>
        <v>21849.8</v>
      </c>
      <c r="F12" s="135">
        <f t="shared" ref="F12:F41" si="0">E12-D12</f>
        <v>-4550.2000000000007</v>
      </c>
      <c r="BF12"/>
      <c r="BG12"/>
      <c r="BH12"/>
    </row>
    <row r="13" spans="1:60" s="1" customFormat="1" x14ac:dyDescent="0.2">
      <c r="A13" s="32" t="s">
        <v>25</v>
      </c>
      <c r="B13" s="136" t="s">
        <v>26</v>
      </c>
      <c r="C13" s="135"/>
      <c r="D13" s="135"/>
      <c r="E13" s="135"/>
      <c r="F13" s="135">
        <f t="shared" si="0"/>
        <v>0</v>
      </c>
      <c r="BF13"/>
      <c r="BG13"/>
      <c r="BH13"/>
    </row>
    <row r="14" spans="1:60" s="1" customFormat="1" x14ac:dyDescent="0.2">
      <c r="A14" s="32" t="s">
        <v>27</v>
      </c>
      <c r="B14" s="136" t="s">
        <v>28</v>
      </c>
      <c r="C14" s="135">
        <v>1585.2</v>
      </c>
      <c r="D14" s="135">
        <v>2250</v>
      </c>
      <c r="E14" s="135">
        <v>1499.8</v>
      </c>
      <c r="F14" s="135">
        <f t="shared" si="0"/>
        <v>-750.2</v>
      </c>
      <c r="BF14"/>
      <c r="BG14"/>
      <c r="BH14"/>
    </row>
    <row r="15" spans="1:60" s="1" customFormat="1" ht="12.75" customHeight="1" x14ac:dyDescent="0.2">
      <c r="A15" s="32" t="s">
        <v>29</v>
      </c>
      <c r="B15" s="136" t="s">
        <v>30</v>
      </c>
      <c r="C15" s="135">
        <v>13210</v>
      </c>
      <c r="D15" s="135">
        <v>24150</v>
      </c>
      <c r="E15" s="135">
        <v>20350</v>
      </c>
      <c r="F15" s="135">
        <f t="shared" si="0"/>
        <v>-3800</v>
      </c>
      <c r="BF15"/>
      <c r="BG15"/>
      <c r="BH15"/>
    </row>
    <row r="16" spans="1:60" s="1" customFormat="1" x14ac:dyDescent="0.2">
      <c r="A16" s="29" t="s">
        <v>31</v>
      </c>
      <c r="B16" s="134" t="s">
        <v>32</v>
      </c>
      <c r="C16" s="135"/>
      <c r="D16" s="135"/>
      <c r="E16" s="135"/>
      <c r="F16" s="135">
        <f t="shared" si="0"/>
        <v>0</v>
      </c>
      <c r="BF16"/>
      <c r="BG16"/>
      <c r="BH16"/>
    </row>
    <row r="17" spans="1:60" s="1" customFormat="1" x14ac:dyDescent="0.2">
      <c r="A17" s="29" t="s">
        <v>33</v>
      </c>
      <c r="B17" s="134" t="s">
        <v>34</v>
      </c>
      <c r="C17" s="135"/>
      <c r="D17" s="135"/>
      <c r="E17" s="135"/>
      <c r="F17" s="135">
        <f t="shared" si="0"/>
        <v>0</v>
      </c>
      <c r="BF17"/>
      <c r="BG17"/>
      <c r="BH17"/>
    </row>
    <row r="18" spans="1:60" s="1" customFormat="1" x14ac:dyDescent="0.2">
      <c r="A18" s="29" t="s">
        <v>35</v>
      </c>
      <c r="B18" s="134" t="s">
        <v>36</v>
      </c>
      <c r="C18" s="135"/>
      <c r="D18" s="135"/>
      <c r="E18" s="135"/>
      <c r="F18" s="135">
        <f t="shared" si="0"/>
        <v>0</v>
      </c>
      <c r="BF18"/>
      <c r="BG18"/>
      <c r="BH18"/>
    </row>
    <row r="19" spans="1:60" s="1" customFormat="1" x14ac:dyDescent="0.2">
      <c r="A19" s="29" t="s">
        <v>37</v>
      </c>
      <c r="B19" s="134" t="s">
        <v>38</v>
      </c>
      <c r="C19" s="135"/>
      <c r="D19" s="135"/>
      <c r="E19" s="135"/>
      <c r="F19" s="135">
        <f t="shared" si="0"/>
        <v>0</v>
      </c>
      <c r="BF19"/>
      <c r="BG19"/>
      <c r="BH19"/>
    </row>
    <row r="20" spans="1:60" s="1" customFormat="1" x14ac:dyDescent="0.2">
      <c r="A20" s="29" t="s">
        <v>39</v>
      </c>
      <c r="B20" s="134" t="s">
        <v>40</v>
      </c>
      <c r="C20" s="135">
        <v>4525.3</v>
      </c>
      <c r="D20" s="135">
        <v>2900</v>
      </c>
      <c r="E20" s="135">
        <v>6074</v>
      </c>
      <c r="F20" s="135">
        <f t="shared" si="0"/>
        <v>3174</v>
      </c>
      <c r="BF20"/>
      <c r="BG20"/>
      <c r="BH20"/>
    </row>
    <row r="21" spans="1:60" s="1" customFormat="1" ht="14.25" customHeight="1" x14ac:dyDescent="0.2">
      <c r="A21" s="29" t="s">
        <v>41</v>
      </c>
      <c r="B21" s="134" t="s">
        <v>42</v>
      </c>
      <c r="C21" s="135">
        <v>1444.6</v>
      </c>
      <c r="D21" s="135">
        <v>2850</v>
      </c>
      <c r="E21" s="135">
        <v>2722.4</v>
      </c>
      <c r="F21" s="135">
        <f t="shared" si="0"/>
        <v>-127.59999999999991</v>
      </c>
      <c r="BF21"/>
      <c r="BG21"/>
      <c r="BH21"/>
    </row>
    <row r="22" spans="1:60" s="1" customFormat="1" ht="14.25" customHeight="1" x14ac:dyDescent="0.2">
      <c r="A22" s="29" t="s">
        <v>43</v>
      </c>
      <c r="B22" s="134" t="s">
        <v>44</v>
      </c>
      <c r="C22" s="135"/>
      <c r="D22" s="135"/>
      <c r="E22" s="135"/>
      <c r="F22" s="135">
        <f t="shared" si="0"/>
        <v>0</v>
      </c>
      <c r="BF22"/>
      <c r="BG22"/>
      <c r="BH22"/>
    </row>
    <row r="23" spans="1:60" s="1" customFormat="1" ht="15" customHeight="1" x14ac:dyDescent="0.2">
      <c r="A23" s="37" t="s">
        <v>45</v>
      </c>
      <c r="B23" s="134" t="s">
        <v>46</v>
      </c>
      <c r="C23" s="135"/>
      <c r="D23" s="135"/>
      <c r="E23" s="135"/>
      <c r="F23" s="135">
        <f t="shared" si="0"/>
        <v>0</v>
      </c>
      <c r="BF23"/>
      <c r="BG23"/>
      <c r="BH23"/>
    </row>
    <row r="24" spans="1:60" s="1" customFormat="1" ht="15.75" x14ac:dyDescent="0.25">
      <c r="A24" s="137" t="s">
        <v>191</v>
      </c>
      <c r="B24" s="44" t="s">
        <v>48</v>
      </c>
      <c r="C24" s="108">
        <f>C12+C16+C17+C18+C19+C20-C21-C22-C23</f>
        <v>17875.900000000001</v>
      </c>
      <c r="D24" s="108">
        <f>D12+D16+D17+D18+D19+D20-D21-D22-D23</f>
        <v>26450</v>
      </c>
      <c r="E24" s="108">
        <f>E12+E16+E17+E18+E19+E20-E21-E22-E23</f>
        <v>25201.399999999998</v>
      </c>
      <c r="F24" s="135">
        <f t="shared" si="0"/>
        <v>-1248.6000000000022</v>
      </c>
      <c r="BF24"/>
      <c r="BG24"/>
      <c r="BH24"/>
    </row>
    <row r="25" spans="1:60" s="1" customFormat="1" ht="18" customHeight="1" x14ac:dyDescent="0.2">
      <c r="A25" s="265" t="s">
        <v>49</v>
      </c>
      <c r="B25" s="265"/>
      <c r="C25" s="265"/>
      <c r="D25" s="265"/>
      <c r="E25" s="265"/>
      <c r="F25" s="265">
        <f t="shared" si="0"/>
        <v>0</v>
      </c>
      <c r="BF25"/>
      <c r="BG25"/>
      <c r="BH25"/>
    </row>
    <row r="26" spans="1:60" s="1" customFormat="1" ht="24" x14ac:dyDescent="0.2">
      <c r="A26" s="138" t="s">
        <v>50</v>
      </c>
      <c r="B26" s="134" t="s">
        <v>51</v>
      </c>
      <c r="C26" s="139">
        <v>16178</v>
      </c>
      <c r="D26" s="139">
        <v>24250</v>
      </c>
      <c r="E26" s="139">
        <v>23423.4</v>
      </c>
      <c r="F26" s="135">
        <f t="shared" si="0"/>
        <v>-826.59999999999854</v>
      </c>
      <c r="BF26"/>
      <c r="BG26"/>
      <c r="BH26"/>
    </row>
    <row r="27" spans="1:60" s="1" customFormat="1" ht="15" customHeight="1" x14ac:dyDescent="0.2">
      <c r="A27" s="138" t="s">
        <v>52</v>
      </c>
      <c r="B27" s="134" t="s">
        <v>53</v>
      </c>
      <c r="C27" s="135">
        <f>SUM(C28:C36)</f>
        <v>1581.6</v>
      </c>
      <c r="D27" s="135">
        <f>SUM(D28:D36)</f>
        <v>2035</v>
      </c>
      <c r="E27" s="135">
        <f>SUM(E28:E36)</f>
        <v>1642.3999999999999</v>
      </c>
      <c r="F27" s="135">
        <f t="shared" si="0"/>
        <v>-392.60000000000014</v>
      </c>
      <c r="BF27"/>
      <c r="BG27"/>
      <c r="BH27"/>
    </row>
    <row r="28" spans="1:60" s="1" customFormat="1" ht="15" customHeight="1" x14ac:dyDescent="0.2">
      <c r="A28" s="140" t="s">
        <v>54</v>
      </c>
      <c r="B28" s="54" t="s">
        <v>55</v>
      </c>
      <c r="C28" s="135">
        <v>1114.5</v>
      </c>
      <c r="D28" s="135">
        <v>1400</v>
      </c>
      <c r="E28" s="135">
        <v>1142.0999999999999</v>
      </c>
      <c r="F28" s="135">
        <f t="shared" si="0"/>
        <v>-257.90000000000009</v>
      </c>
      <c r="BF28"/>
      <c r="BG28"/>
      <c r="BH28"/>
    </row>
    <row r="29" spans="1:60" s="1" customFormat="1" ht="15" customHeight="1" x14ac:dyDescent="0.2">
      <c r="A29" s="140" t="s">
        <v>56</v>
      </c>
      <c r="B29" s="54" t="s">
        <v>57</v>
      </c>
      <c r="C29" s="135">
        <v>245.2</v>
      </c>
      <c r="D29" s="135">
        <v>300</v>
      </c>
      <c r="E29" s="135">
        <v>251.6</v>
      </c>
      <c r="F29" s="135">
        <f t="shared" si="0"/>
        <v>-48.400000000000006</v>
      </c>
      <c r="BF29"/>
      <c r="BG29"/>
      <c r="BH29"/>
    </row>
    <row r="30" spans="1:60" s="1" customFormat="1" ht="24" x14ac:dyDescent="0.2">
      <c r="A30" s="140" t="s">
        <v>58</v>
      </c>
      <c r="B30" s="54" t="s">
        <v>59</v>
      </c>
      <c r="C30" s="135">
        <v>60.5</v>
      </c>
      <c r="D30" s="135">
        <v>75</v>
      </c>
      <c r="E30" s="135">
        <v>61.8</v>
      </c>
      <c r="F30" s="135">
        <f t="shared" si="0"/>
        <v>-13.200000000000003</v>
      </c>
      <c r="BF30"/>
      <c r="BG30"/>
      <c r="BH30"/>
    </row>
    <row r="31" spans="1:60" s="1" customFormat="1" ht="15.75" customHeight="1" x14ac:dyDescent="0.2">
      <c r="A31" s="140" t="s">
        <v>60</v>
      </c>
      <c r="B31" s="54" t="s">
        <v>61</v>
      </c>
      <c r="C31" s="135"/>
      <c r="D31" s="135"/>
      <c r="E31" s="135"/>
      <c r="F31" s="135">
        <f t="shared" si="0"/>
        <v>0</v>
      </c>
      <c r="BF31"/>
      <c r="BG31"/>
      <c r="BH31"/>
    </row>
    <row r="32" spans="1:60" s="1" customFormat="1" ht="14.25" customHeight="1" x14ac:dyDescent="0.2">
      <c r="A32" s="140" t="s">
        <v>62</v>
      </c>
      <c r="B32" s="54" t="s">
        <v>63</v>
      </c>
      <c r="C32" s="135"/>
      <c r="D32" s="135"/>
      <c r="E32" s="135"/>
      <c r="F32" s="135">
        <f t="shared" si="0"/>
        <v>0</v>
      </c>
      <c r="BF32"/>
      <c r="BG32"/>
      <c r="BH32"/>
    </row>
    <row r="33" spans="1:60" s="1" customFormat="1" ht="13.5" customHeight="1" x14ac:dyDescent="0.2">
      <c r="A33" s="140" t="s">
        <v>192</v>
      </c>
      <c r="B33" s="54" t="s">
        <v>65</v>
      </c>
      <c r="C33" s="135">
        <v>4.5999999999999996</v>
      </c>
      <c r="D33" s="135">
        <v>5</v>
      </c>
      <c r="E33" s="135">
        <v>6.4</v>
      </c>
      <c r="F33" s="135">
        <f t="shared" si="0"/>
        <v>1.4000000000000004</v>
      </c>
      <c r="BF33"/>
      <c r="BG33"/>
      <c r="BH33"/>
    </row>
    <row r="34" spans="1:60" s="1" customFormat="1" ht="13.5" customHeight="1" x14ac:dyDescent="0.2">
      <c r="A34" s="140" t="s">
        <v>66</v>
      </c>
      <c r="B34" s="54" t="s">
        <v>67</v>
      </c>
      <c r="C34" s="135"/>
      <c r="D34" s="135">
        <v>5</v>
      </c>
      <c r="E34" s="135">
        <v>3.5</v>
      </c>
      <c r="F34" s="135">
        <f t="shared" si="0"/>
        <v>-1.5</v>
      </c>
      <c r="BF34"/>
      <c r="BG34"/>
      <c r="BH34"/>
    </row>
    <row r="35" spans="1:60" s="1" customFormat="1" ht="12" customHeight="1" x14ac:dyDescent="0.2">
      <c r="A35" s="140" t="s">
        <v>68</v>
      </c>
      <c r="B35" s="54" t="s">
        <v>69</v>
      </c>
      <c r="C35" s="135"/>
      <c r="D35" s="135"/>
      <c r="E35" s="135"/>
      <c r="F35" s="135">
        <f t="shared" si="0"/>
        <v>0</v>
      </c>
      <c r="BF35"/>
      <c r="BG35"/>
      <c r="BH35"/>
    </row>
    <row r="36" spans="1:60" s="1" customFormat="1" ht="12.75" customHeight="1" x14ac:dyDescent="0.2">
      <c r="A36" s="140" t="s">
        <v>70</v>
      </c>
      <c r="B36" s="54" t="s">
        <v>71</v>
      </c>
      <c r="C36" s="135">
        <v>156.80000000000001</v>
      </c>
      <c r="D36" s="135">
        <v>250</v>
      </c>
      <c r="E36" s="135">
        <v>177</v>
      </c>
      <c r="F36" s="135">
        <f t="shared" si="0"/>
        <v>-73</v>
      </c>
      <c r="BF36"/>
      <c r="BG36"/>
      <c r="BH36"/>
    </row>
    <row r="37" spans="1:60" s="1" customFormat="1" ht="13.5" customHeight="1" x14ac:dyDescent="0.2">
      <c r="A37" s="138" t="s">
        <v>72</v>
      </c>
      <c r="B37" s="134" t="s">
        <v>73</v>
      </c>
      <c r="C37" s="135"/>
      <c r="D37" s="135"/>
      <c r="E37" s="135"/>
      <c r="F37" s="135">
        <f t="shared" si="0"/>
        <v>0</v>
      </c>
      <c r="BF37"/>
      <c r="BG37"/>
      <c r="BH37"/>
    </row>
    <row r="38" spans="1:60" s="1" customFormat="1" ht="13.5" customHeight="1" x14ac:dyDescent="0.2">
      <c r="A38" s="138" t="s">
        <v>74</v>
      </c>
      <c r="B38" s="134" t="s">
        <v>75</v>
      </c>
      <c r="C38" s="135">
        <v>103.1</v>
      </c>
      <c r="D38" s="135">
        <v>150</v>
      </c>
      <c r="E38" s="135">
        <v>131.6</v>
      </c>
      <c r="F38" s="135">
        <f t="shared" si="0"/>
        <v>-18.400000000000006</v>
      </c>
      <c r="BF38"/>
      <c r="BG38"/>
      <c r="BH38"/>
    </row>
    <row r="39" spans="1:60" s="1" customFormat="1" ht="14.25" customHeight="1" x14ac:dyDescent="0.2">
      <c r="A39" s="138" t="s">
        <v>76</v>
      </c>
      <c r="B39" s="134" t="s">
        <v>77</v>
      </c>
      <c r="C39" s="135"/>
      <c r="D39" s="135"/>
      <c r="E39" s="135"/>
      <c r="F39" s="135">
        <f t="shared" si="0"/>
        <v>0</v>
      </c>
      <c r="BF39"/>
      <c r="BG39"/>
      <c r="BH39"/>
    </row>
    <row r="40" spans="1:60" s="1" customFormat="1" ht="12.75" customHeight="1" x14ac:dyDescent="0.2">
      <c r="A40" s="138" t="s">
        <v>78</v>
      </c>
      <c r="B40" s="134" t="s">
        <v>79</v>
      </c>
      <c r="C40" s="135"/>
      <c r="D40" s="135"/>
      <c r="E40" s="135"/>
      <c r="F40" s="135">
        <f t="shared" si="0"/>
        <v>0</v>
      </c>
      <c r="BF40"/>
      <c r="BG40"/>
      <c r="BH40"/>
    </row>
    <row r="41" spans="1:60" s="45" customFormat="1" ht="18" customHeight="1" x14ac:dyDescent="0.25">
      <c r="A41" s="141" t="s">
        <v>193</v>
      </c>
      <c r="B41" s="44" t="s">
        <v>81</v>
      </c>
      <c r="C41" s="108">
        <f>SUM(C26,C27,C37:C40)</f>
        <v>17862.699999999997</v>
      </c>
      <c r="D41" s="108">
        <f>SUM(D26,D27,D37:D40)</f>
        <v>26435</v>
      </c>
      <c r="E41" s="108">
        <f>SUM(E26,E27,E37:E40)</f>
        <v>25197.4</v>
      </c>
      <c r="F41" s="142">
        <f t="shared" si="0"/>
        <v>-1237.5999999999985</v>
      </c>
    </row>
    <row r="42" spans="1:60" s="1" customFormat="1" ht="18" customHeight="1" x14ac:dyDescent="0.2">
      <c r="A42" s="265" t="s">
        <v>194</v>
      </c>
      <c r="B42" s="265"/>
      <c r="C42" s="265"/>
      <c r="D42" s="265"/>
      <c r="E42" s="265"/>
      <c r="F42" s="265"/>
      <c r="BF42"/>
      <c r="BG42"/>
      <c r="BH42"/>
    </row>
    <row r="43" spans="1:60" s="1" customFormat="1" ht="18" customHeight="1" x14ac:dyDescent="0.2">
      <c r="A43" s="143" t="s">
        <v>83</v>
      </c>
      <c r="B43" s="46" t="s">
        <v>84</v>
      </c>
      <c r="C43" s="107">
        <f>SUM(C24,-C41)</f>
        <v>13.200000000004366</v>
      </c>
      <c r="D43" s="107">
        <f>SUM(D24,-D41)</f>
        <v>15</v>
      </c>
      <c r="E43" s="107">
        <f>SUM(E24,-E41)</f>
        <v>3.999999999996362</v>
      </c>
      <c r="F43" s="135">
        <f t="shared" ref="F43:F53" si="1">E43-D43</f>
        <v>-11.000000000003638</v>
      </c>
      <c r="BF43"/>
      <c r="BG43"/>
      <c r="BH43"/>
    </row>
    <row r="44" spans="1:60" s="1" customFormat="1" ht="13.5" customHeight="1" x14ac:dyDescent="0.2">
      <c r="A44" s="144" t="s">
        <v>85</v>
      </c>
      <c r="B44" s="50" t="s">
        <v>86</v>
      </c>
      <c r="C44" s="107">
        <f>IF(C43&gt;0,C43,0)</f>
        <v>13.200000000004366</v>
      </c>
      <c r="D44" s="107">
        <f>IF(D43&gt;0,D43,0)</f>
        <v>15</v>
      </c>
      <c r="E44" s="107">
        <f>IF(E43&gt;0,E43,0)</f>
        <v>3.999999999996362</v>
      </c>
      <c r="F44" s="135">
        <f t="shared" si="1"/>
        <v>-11.000000000003638</v>
      </c>
      <c r="BF44"/>
      <c r="BG44"/>
      <c r="BH44"/>
    </row>
    <row r="45" spans="1:60" s="1" customFormat="1" ht="14.25" customHeight="1" x14ac:dyDescent="0.2">
      <c r="A45" s="144" t="s">
        <v>87</v>
      </c>
      <c r="B45" s="50" t="s">
        <v>88</v>
      </c>
      <c r="C45" s="107">
        <f>IF(C43&lt;=0,C43,0)</f>
        <v>0</v>
      </c>
      <c r="D45" s="107">
        <f>IF(D43&lt;=0,D43,0)</f>
        <v>0</v>
      </c>
      <c r="E45" s="107">
        <f>IF(E43&lt;=0,E43,0)</f>
        <v>0</v>
      </c>
      <c r="F45" s="135">
        <f t="shared" si="1"/>
        <v>0</v>
      </c>
      <c r="BF45"/>
      <c r="BG45"/>
      <c r="BH45"/>
    </row>
    <row r="46" spans="1:60" s="1" customFormat="1" ht="14.25" customHeight="1" x14ac:dyDescent="0.2">
      <c r="A46" s="144" t="s">
        <v>89</v>
      </c>
      <c r="B46" s="50" t="s">
        <v>90</v>
      </c>
      <c r="C46" s="107"/>
      <c r="D46" s="107"/>
      <c r="E46" s="107"/>
      <c r="F46" s="135">
        <f t="shared" si="1"/>
        <v>0</v>
      </c>
      <c r="BF46"/>
      <c r="BG46"/>
      <c r="BH46"/>
    </row>
    <row r="47" spans="1:60" s="1" customFormat="1" ht="14.25" customHeight="1" x14ac:dyDescent="0.2">
      <c r="A47" s="143" t="s">
        <v>91</v>
      </c>
      <c r="B47" s="46" t="s">
        <v>92</v>
      </c>
      <c r="C47" s="107">
        <f>SUM(C43,C46)</f>
        <v>13.200000000004366</v>
      </c>
      <c r="D47" s="107">
        <f>SUM(D43,D46)</f>
        <v>15</v>
      </c>
      <c r="E47" s="107">
        <f>SUM(E43,E46)</f>
        <v>3.999999999996362</v>
      </c>
      <c r="F47" s="135">
        <f t="shared" si="1"/>
        <v>-11.000000000003638</v>
      </c>
      <c r="BF47"/>
      <c r="BG47"/>
      <c r="BH47"/>
    </row>
    <row r="48" spans="1:60" s="1" customFormat="1" ht="13.5" customHeight="1" x14ac:dyDescent="0.2">
      <c r="A48" s="144" t="s">
        <v>93</v>
      </c>
      <c r="B48" s="50" t="s">
        <v>94</v>
      </c>
      <c r="C48" s="107">
        <f>IF(C47&gt;0,C47,0)</f>
        <v>13.200000000004366</v>
      </c>
      <c r="D48" s="107">
        <f>IF(D47&gt;0,D47,0)</f>
        <v>15</v>
      </c>
      <c r="E48" s="107">
        <f>IF(E47&gt;0,E47,0)</f>
        <v>3.999999999996362</v>
      </c>
      <c r="F48" s="135">
        <f t="shared" si="1"/>
        <v>-11.000000000003638</v>
      </c>
      <c r="BF48"/>
      <c r="BG48"/>
      <c r="BH48"/>
    </row>
    <row r="49" spans="1:60" s="1" customFormat="1" ht="14.25" customHeight="1" x14ac:dyDescent="0.2">
      <c r="A49" s="144" t="s">
        <v>95</v>
      </c>
      <c r="B49" s="50" t="s">
        <v>96</v>
      </c>
      <c r="C49" s="107">
        <f>IF(C47&lt;=0,C47,0)</f>
        <v>0</v>
      </c>
      <c r="D49" s="107">
        <f>IF(D47&lt;=0,D47,0)</f>
        <v>0</v>
      </c>
      <c r="E49" s="107">
        <f>IF(E47&lt;=0,E47,0)</f>
        <v>0</v>
      </c>
      <c r="F49" s="135">
        <f t="shared" si="1"/>
        <v>0</v>
      </c>
      <c r="BF49"/>
      <c r="BG49"/>
      <c r="BH49"/>
    </row>
    <row r="50" spans="1:60" s="1" customFormat="1" ht="15" customHeight="1" x14ac:dyDescent="0.2">
      <c r="A50" s="143" t="s">
        <v>97</v>
      </c>
      <c r="B50" s="46" t="s">
        <v>98</v>
      </c>
      <c r="C50" s="107">
        <v>0</v>
      </c>
      <c r="D50" s="107">
        <f>D48*0.18</f>
        <v>2.6999999999999997</v>
      </c>
      <c r="E50" s="107">
        <f>E48*0.18</f>
        <v>0.71999999999934516</v>
      </c>
      <c r="F50" s="135">
        <f t="shared" si="1"/>
        <v>-1.9800000000006546</v>
      </c>
      <c r="BF50"/>
      <c r="BG50"/>
      <c r="BH50"/>
    </row>
    <row r="51" spans="1:60" s="1" customFormat="1" ht="18" customHeight="1" x14ac:dyDescent="0.2">
      <c r="A51" s="143" t="s">
        <v>99</v>
      </c>
      <c r="B51" s="30" t="s">
        <v>100</v>
      </c>
      <c r="C51" s="107">
        <f>SUM(C47,-C50)</f>
        <v>13.200000000004366</v>
      </c>
      <c r="D51" s="107">
        <f>SUM(D47,-D50)</f>
        <v>12.3</v>
      </c>
      <c r="E51" s="107">
        <f>SUM(E47,-E50)</f>
        <v>3.2799999999970169</v>
      </c>
      <c r="F51" s="135">
        <f t="shared" si="1"/>
        <v>-9.0200000000029839</v>
      </c>
      <c r="BF51"/>
      <c r="BG51"/>
      <c r="BH51"/>
    </row>
    <row r="52" spans="1:60" s="1" customFormat="1" ht="15.75" customHeight="1" x14ac:dyDescent="0.2">
      <c r="A52" s="145" t="s">
        <v>101</v>
      </c>
      <c r="B52" s="54" t="s">
        <v>102</v>
      </c>
      <c r="C52" s="135">
        <f>IF(C51&gt;0,C51,0)</f>
        <v>13.200000000004366</v>
      </c>
      <c r="D52" s="135">
        <f>IF(D51&gt;0,D51,0)</f>
        <v>12.3</v>
      </c>
      <c r="E52" s="135">
        <f>IF(E51&gt;0,E51,0)</f>
        <v>3.2799999999970169</v>
      </c>
      <c r="F52" s="135">
        <f t="shared" si="1"/>
        <v>-9.0200000000029839</v>
      </c>
      <c r="BF52"/>
      <c r="BG52"/>
      <c r="BH52"/>
    </row>
    <row r="53" spans="1:60" s="1" customFormat="1" ht="14.25" customHeight="1" x14ac:dyDescent="0.2">
      <c r="A53" s="145" t="s">
        <v>95</v>
      </c>
      <c r="B53" s="54" t="s">
        <v>103</v>
      </c>
      <c r="C53" s="135">
        <f>IF(C51&lt;=0,C51,0)</f>
        <v>0</v>
      </c>
      <c r="D53" s="135">
        <f>IF(D51&lt;=0,D51,0)</f>
        <v>0</v>
      </c>
      <c r="E53" s="135">
        <f>IF(E51&lt;=0,E51,0)</f>
        <v>0</v>
      </c>
      <c r="F53" s="135">
        <f t="shared" si="1"/>
        <v>0</v>
      </c>
      <c r="BF53"/>
      <c r="BG53"/>
      <c r="BH53"/>
    </row>
    <row r="54" spans="1:60" s="146" customFormat="1" ht="18" customHeight="1" x14ac:dyDescent="0.2">
      <c r="A54" s="271" t="s">
        <v>195</v>
      </c>
      <c r="B54" s="271"/>
      <c r="C54" s="271"/>
      <c r="D54" s="271"/>
      <c r="E54" s="271"/>
      <c r="F54" s="271"/>
      <c r="BF54" s="147"/>
      <c r="BG54" s="147"/>
      <c r="BH54" s="147"/>
    </row>
    <row r="55" spans="1:60" s="1" customFormat="1" ht="27" customHeight="1" x14ac:dyDescent="0.2">
      <c r="A55" s="148" t="s">
        <v>105</v>
      </c>
      <c r="B55" s="57" t="s">
        <v>106</v>
      </c>
      <c r="C55" s="149">
        <f>SUM(C56:C60)</f>
        <v>663.80000000000007</v>
      </c>
      <c r="D55" s="149">
        <f>SUM(D56:D60)</f>
        <v>846</v>
      </c>
      <c r="E55" s="149">
        <f>SUM(E56:E60)</f>
        <v>950.3</v>
      </c>
      <c r="F55" s="149">
        <f t="shared" ref="F55:F63" si="2">E55-D55</f>
        <v>104.29999999999995</v>
      </c>
      <c r="BF55"/>
      <c r="BG55"/>
      <c r="BH55"/>
    </row>
    <row r="56" spans="1:60" s="1" customFormat="1" ht="15.75" customHeight="1" x14ac:dyDescent="0.2">
      <c r="A56" s="150" t="s">
        <v>107</v>
      </c>
      <c r="B56" s="60" t="s">
        <v>108</v>
      </c>
      <c r="C56" s="151">
        <v>6.1</v>
      </c>
      <c r="D56" s="151">
        <v>6</v>
      </c>
      <c r="E56" s="151">
        <v>64.900000000000006</v>
      </c>
      <c r="F56" s="152">
        <f t="shared" si="2"/>
        <v>58.900000000000006</v>
      </c>
      <c r="BF56"/>
      <c r="BG56"/>
      <c r="BH56"/>
    </row>
    <row r="57" spans="1:60" s="1" customFormat="1" ht="22.5" customHeight="1" x14ac:dyDescent="0.2">
      <c r="A57" s="150" t="s">
        <v>109</v>
      </c>
      <c r="B57" s="60" t="s">
        <v>110</v>
      </c>
      <c r="C57" s="151"/>
      <c r="D57" s="151">
        <v>11</v>
      </c>
      <c r="E57" s="151">
        <v>50.5</v>
      </c>
      <c r="F57" s="152">
        <f t="shared" si="2"/>
        <v>39.5</v>
      </c>
      <c r="BF57"/>
      <c r="BG57"/>
      <c r="BH57"/>
    </row>
    <row r="58" spans="1:60" s="1" customFormat="1" ht="24" customHeight="1" x14ac:dyDescent="0.2">
      <c r="A58" s="150" t="s">
        <v>196</v>
      </c>
      <c r="B58" s="60" t="s">
        <v>112</v>
      </c>
      <c r="C58" s="151"/>
      <c r="D58" s="151">
        <v>12</v>
      </c>
      <c r="E58" s="151">
        <v>63.6</v>
      </c>
      <c r="F58" s="152">
        <f t="shared" si="2"/>
        <v>51.6</v>
      </c>
      <c r="BF58"/>
      <c r="BG58"/>
      <c r="BH58"/>
    </row>
    <row r="59" spans="1:60" s="1" customFormat="1" ht="24" customHeight="1" x14ac:dyDescent="0.2">
      <c r="A59" s="150" t="s">
        <v>197</v>
      </c>
      <c r="B59" s="60" t="s">
        <v>114</v>
      </c>
      <c r="C59" s="151"/>
      <c r="D59" s="151"/>
      <c r="E59" s="151"/>
      <c r="F59" s="152">
        <f t="shared" si="2"/>
        <v>0</v>
      </c>
      <c r="BF59"/>
      <c r="BG59"/>
      <c r="BH59"/>
    </row>
    <row r="60" spans="1:60" s="1" customFormat="1" ht="15" customHeight="1" x14ac:dyDescent="0.2">
      <c r="A60" s="150" t="s">
        <v>115</v>
      </c>
      <c r="B60" s="60" t="s">
        <v>198</v>
      </c>
      <c r="C60" s="151">
        <v>657.7</v>
      </c>
      <c r="D60" s="151">
        <v>817</v>
      </c>
      <c r="E60" s="151">
        <v>771.3</v>
      </c>
      <c r="F60" s="152">
        <f t="shared" si="2"/>
        <v>-45.700000000000045</v>
      </c>
      <c r="BF60"/>
      <c r="BG60"/>
      <c r="BH60"/>
    </row>
    <row r="61" spans="1:60" s="1" customFormat="1" ht="16.5" customHeight="1" x14ac:dyDescent="0.2">
      <c r="A61" s="153" t="s">
        <v>117</v>
      </c>
      <c r="B61" s="57" t="s">
        <v>118</v>
      </c>
      <c r="C61" s="149">
        <f>C62+C63</f>
        <v>786.9</v>
      </c>
      <c r="D61" s="149">
        <f>D62+D63</f>
        <v>832</v>
      </c>
      <c r="E61" s="149">
        <f>E62+E63</f>
        <v>906.1</v>
      </c>
      <c r="F61" s="154">
        <f t="shared" si="2"/>
        <v>74.100000000000023</v>
      </c>
      <c r="BF61"/>
      <c r="BG61"/>
      <c r="BH61"/>
    </row>
    <row r="62" spans="1:60" s="1" customFormat="1" ht="16.5" customHeight="1" x14ac:dyDescent="0.2">
      <c r="A62" s="155" t="s">
        <v>199</v>
      </c>
      <c r="B62" s="60" t="s">
        <v>120</v>
      </c>
      <c r="C62" s="152">
        <v>735.1</v>
      </c>
      <c r="D62" s="152">
        <v>770</v>
      </c>
      <c r="E62" s="152">
        <v>843.2</v>
      </c>
      <c r="F62" s="135">
        <f t="shared" si="2"/>
        <v>73.200000000000045</v>
      </c>
      <c r="BF62"/>
      <c r="BG62"/>
      <c r="BH62"/>
    </row>
    <row r="63" spans="1:60" s="1" customFormat="1" ht="16.5" customHeight="1" x14ac:dyDescent="0.2">
      <c r="A63" s="155" t="s">
        <v>200</v>
      </c>
      <c r="B63" s="60" t="s">
        <v>122</v>
      </c>
      <c r="C63" s="152">
        <v>51.8</v>
      </c>
      <c r="D63" s="152">
        <v>62</v>
      </c>
      <c r="E63" s="152">
        <v>62.9</v>
      </c>
      <c r="F63" s="135">
        <f t="shared" si="2"/>
        <v>0.89999999999999858</v>
      </c>
      <c r="BF63"/>
      <c r="BG63"/>
      <c r="BH63"/>
    </row>
    <row r="64" spans="1:60" s="1" customFormat="1" ht="16.5" customHeight="1" x14ac:dyDescent="0.2">
      <c r="A64" s="156" t="s">
        <v>201</v>
      </c>
      <c r="B64" s="60"/>
      <c r="C64" s="152"/>
      <c r="D64" s="152"/>
      <c r="E64" s="152"/>
      <c r="F64" s="135"/>
      <c r="BF64"/>
      <c r="BG64"/>
      <c r="BH64"/>
    </row>
    <row r="65" spans="1:60" s="1" customFormat="1" x14ac:dyDescent="0.2">
      <c r="A65" s="148" t="s">
        <v>202</v>
      </c>
      <c r="B65" s="57" t="s">
        <v>203</v>
      </c>
      <c r="C65" s="149">
        <f>C66+C67</f>
        <v>205.9</v>
      </c>
      <c r="D65" s="149">
        <f>D66+D67</f>
        <v>0</v>
      </c>
      <c r="E65" s="149">
        <f>E66+E67</f>
        <v>315.89999999999998</v>
      </c>
      <c r="F65" s="157">
        <f>E65-D65</f>
        <v>315.89999999999998</v>
      </c>
      <c r="BF65"/>
      <c r="BG65"/>
      <c r="BH65"/>
    </row>
    <row r="66" spans="1:60" s="1" customFormat="1" x14ac:dyDescent="0.2">
      <c r="A66" s="150" t="s">
        <v>204</v>
      </c>
      <c r="B66" s="60" t="s">
        <v>205</v>
      </c>
      <c r="C66" s="152"/>
      <c r="D66" s="152"/>
      <c r="E66" s="152"/>
      <c r="F66" s="135">
        <f>E66-D66</f>
        <v>0</v>
      </c>
      <c r="BF66"/>
      <c r="BG66"/>
      <c r="BH66"/>
    </row>
    <row r="67" spans="1:60" s="1" customFormat="1" x14ac:dyDescent="0.2">
      <c r="A67" s="150" t="s">
        <v>206</v>
      </c>
      <c r="B67" s="60" t="s">
        <v>207</v>
      </c>
      <c r="C67" s="152">
        <v>205.9</v>
      </c>
      <c r="D67" s="152"/>
      <c r="E67" s="152">
        <v>315.89999999999998</v>
      </c>
      <c r="F67" s="135">
        <f>E67-D67</f>
        <v>315.89999999999998</v>
      </c>
      <c r="BF67"/>
      <c r="BG67"/>
      <c r="BH67"/>
    </row>
    <row r="68" spans="1:60" s="1" customFormat="1" ht="18.600000000000001" customHeight="1" x14ac:dyDescent="0.2">
      <c r="A68" s="158"/>
      <c r="B68" s="69"/>
      <c r="C68" s="159"/>
      <c r="D68" s="159"/>
      <c r="E68" s="159"/>
      <c r="F68" s="160"/>
      <c r="BF68"/>
      <c r="BG68"/>
      <c r="BH68"/>
    </row>
    <row r="69" spans="1:60" s="1" customFormat="1" ht="20.25" customHeight="1" x14ac:dyDescent="0.2">
      <c r="A69" s="269" t="s">
        <v>235</v>
      </c>
      <c r="B69" s="269"/>
      <c r="C69" s="269"/>
      <c r="D69" s="269"/>
      <c r="E69" s="269"/>
      <c r="F69" s="269"/>
      <c r="G69" s="269"/>
      <c r="BF69"/>
      <c r="BG69"/>
      <c r="BH69"/>
    </row>
    <row r="70" spans="1:60" s="1" customFormat="1" ht="12" customHeight="1" x14ac:dyDescent="0.2">
      <c r="A70" s="74" t="s">
        <v>208</v>
      </c>
      <c r="B70" s="74"/>
      <c r="C70" s="75" t="s">
        <v>125</v>
      </c>
      <c r="D70" s="10"/>
      <c r="E70" s="10"/>
      <c r="F70" s="12"/>
      <c r="BF70"/>
      <c r="BG70"/>
      <c r="BH70"/>
    </row>
    <row r="71" spans="1:60" s="1" customFormat="1" ht="13.5" customHeight="1" x14ac:dyDescent="0.2">
      <c r="A71" s="269" t="s">
        <v>236</v>
      </c>
      <c r="B71" s="269"/>
      <c r="C71" s="269"/>
      <c r="D71" s="269"/>
      <c r="E71" s="269"/>
      <c r="F71" s="269"/>
      <c r="G71" s="269"/>
      <c r="BF71"/>
      <c r="BG71"/>
      <c r="BH71"/>
    </row>
    <row r="72" spans="1:60" s="1" customFormat="1" ht="10.5" customHeight="1" x14ac:dyDescent="0.2">
      <c r="A72" s="74" t="s">
        <v>208</v>
      </c>
      <c r="B72" s="74"/>
      <c r="C72"/>
      <c r="D72"/>
      <c r="E72"/>
      <c r="F72"/>
      <c r="BF72"/>
      <c r="BG72"/>
      <c r="BH72"/>
    </row>
    <row r="73" spans="1:60" ht="12.75" customHeight="1" x14ac:dyDescent="0.2"/>
    <row r="74" spans="1:60" ht="12.75" customHeight="1" x14ac:dyDescent="0.2"/>
    <row r="75" spans="1:60" ht="12.75" customHeight="1" x14ac:dyDescent="0.2"/>
  </sheetData>
  <sheetProtection selectLockedCells="1" selectUnlockedCells="1"/>
  <mergeCells count="19">
    <mergeCell ref="A71:G71"/>
    <mergeCell ref="A10:F10"/>
    <mergeCell ref="A11:F11"/>
    <mergeCell ref="A25:F25"/>
    <mergeCell ref="A42:F42"/>
    <mergeCell ref="A54:F54"/>
    <mergeCell ref="A69:G69"/>
    <mergeCell ref="A8:A9"/>
    <mergeCell ref="B8:B9"/>
    <mergeCell ref="C8:C9"/>
    <mergeCell ref="D8:D9"/>
    <mergeCell ref="E8:E9"/>
    <mergeCell ref="F8:F9"/>
    <mergeCell ref="E1:F1"/>
    <mergeCell ref="A3:F3"/>
    <mergeCell ref="A4:F4"/>
    <mergeCell ref="A5:F5"/>
    <mergeCell ref="A6:F6"/>
    <mergeCell ref="A7:F7"/>
  </mergeCells>
  <pageMargins left="0.78749999999999998" right="0.66944444444444451" top="1.2993055555555557" bottom="0.47222222222222227" header="0.51181102362204722" footer="0.51181102362204722"/>
  <pageSetup paperSize="9" scale="91" firstPageNumber="0" orientation="landscape" horizontalDpi="300" verticalDpi="300"/>
  <headerFooter alignWithMargins="0"/>
  <rowBreaks count="2" manualBreakCount="2">
    <brk id="24" max="16383" man="1"/>
    <brk id="5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workbookViewId="0">
      <selection activeCell="E17" sqref="E17"/>
    </sheetView>
  </sheetViews>
  <sheetFormatPr defaultColWidth="9" defaultRowHeight="12.75" x14ac:dyDescent="0.2"/>
  <cols>
    <col min="1" max="1" width="34.7109375" customWidth="1"/>
    <col min="2" max="2" width="7.28515625" style="161" customWidth="1"/>
    <col min="3" max="3" width="19.5703125" customWidth="1"/>
    <col min="4" max="4" width="19.85546875" customWidth="1"/>
    <col min="5" max="5" width="19.42578125" customWidth="1"/>
    <col min="6" max="6" width="19.85546875" customWidth="1"/>
  </cols>
  <sheetData>
    <row r="1" spans="1:6" ht="12.75" customHeight="1" x14ac:dyDescent="0.2">
      <c r="A1" s="295" t="s">
        <v>209</v>
      </c>
      <c r="B1" s="295"/>
      <c r="C1" s="295"/>
      <c r="D1" s="295"/>
      <c r="E1" s="295"/>
      <c r="F1" s="295"/>
    </row>
    <row r="2" spans="1:6" ht="12.75" customHeight="1" x14ac:dyDescent="0.2">
      <c r="A2" s="162"/>
      <c r="B2" s="163"/>
      <c r="C2" s="162"/>
      <c r="D2" s="291" t="s">
        <v>210</v>
      </c>
      <c r="E2" s="291"/>
      <c r="F2" s="291"/>
    </row>
    <row r="3" spans="1:6" x14ac:dyDescent="0.2">
      <c r="A3" s="162"/>
      <c r="B3" s="163"/>
      <c r="C3" s="162"/>
      <c r="D3" s="131"/>
      <c r="E3" s="131"/>
      <c r="F3" s="131"/>
    </row>
    <row r="4" spans="1:6" ht="14.25" customHeight="1" x14ac:dyDescent="0.2">
      <c r="A4" s="296" t="s">
        <v>211</v>
      </c>
      <c r="B4" s="296"/>
      <c r="C4" s="296"/>
      <c r="D4" s="296"/>
      <c r="E4" s="296"/>
      <c r="F4" s="296"/>
    </row>
    <row r="5" spans="1:6" ht="12.75" customHeight="1" x14ac:dyDescent="0.2">
      <c r="A5" s="288" t="s">
        <v>270</v>
      </c>
      <c r="B5" s="288"/>
      <c r="C5" s="288"/>
      <c r="D5" s="288"/>
      <c r="E5" s="288"/>
      <c r="F5" s="288"/>
    </row>
    <row r="6" spans="1:6" ht="12.75" customHeight="1" x14ac:dyDescent="0.2">
      <c r="A6" s="290" t="s">
        <v>272</v>
      </c>
      <c r="B6" s="290"/>
      <c r="C6" s="290"/>
      <c r="D6" s="290"/>
      <c r="E6" s="290"/>
      <c r="F6" s="290"/>
    </row>
    <row r="7" spans="1:6" ht="13.5" customHeight="1" x14ac:dyDescent="0.2">
      <c r="A7" s="291" t="s">
        <v>212</v>
      </c>
      <c r="B7" s="291"/>
      <c r="C7" s="291"/>
      <c r="D7" s="291"/>
      <c r="E7" s="291"/>
      <c r="F7" s="291"/>
    </row>
    <row r="8" spans="1:6" ht="12.75" customHeight="1" x14ac:dyDescent="0.2">
      <c r="A8" s="297" t="s">
        <v>213</v>
      </c>
      <c r="B8" s="298" t="s">
        <v>186</v>
      </c>
      <c r="C8" s="297" t="s">
        <v>187</v>
      </c>
      <c r="D8" s="297" t="s">
        <v>188</v>
      </c>
      <c r="E8" s="297" t="s">
        <v>189</v>
      </c>
      <c r="F8" s="297" t="s">
        <v>190</v>
      </c>
    </row>
    <row r="9" spans="1:6" ht="25.5" customHeight="1" x14ac:dyDescent="0.2">
      <c r="A9" s="297"/>
      <c r="B9" s="298"/>
      <c r="C9" s="297"/>
      <c r="D9" s="297"/>
      <c r="E9" s="297"/>
      <c r="F9" s="297"/>
    </row>
    <row r="10" spans="1:6" s="83" customFormat="1" ht="26.25" customHeight="1" x14ac:dyDescent="0.2">
      <c r="A10" s="164" t="s">
        <v>214</v>
      </c>
      <c r="B10" s="165" t="s">
        <v>140</v>
      </c>
      <c r="C10" s="166">
        <f>SUM(C11:C13)</f>
        <v>1450</v>
      </c>
      <c r="D10" s="166">
        <f>SUM(D11:D13)</f>
        <v>1750</v>
      </c>
      <c r="E10" s="166">
        <f>SUM(E11:E13)</f>
        <v>1921</v>
      </c>
      <c r="F10" s="166">
        <f t="shared" ref="F10:F18" si="0">E10-D10</f>
        <v>171</v>
      </c>
    </row>
    <row r="11" spans="1:6" ht="27" customHeight="1" x14ac:dyDescent="0.2">
      <c r="A11" s="167" t="s">
        <v>141</v>
      </c>
      <c r="B11" s="50" t="s">
        <v>142</v>
      </c>
      <c r="C11" s="168">
        <v>1066</v>
      </c>
      <c r="D11" s="168">
        <v>1300</v>
      </c>
      <c r="E11" s="168">
        <v>1553.6</v>
      </c>
      <c r="F11" s="168">
        <f t="shared" si="0"/>
        <v>253.59999999999991</v>
      </c>
    </row>
    <row r="12" spans="1:6" ht="21" customHeight="1" x14ac:dyDescent="0.2">
      <c r="A12" s="167" t="s">
        <v>143</v>
      </c>
      <c r="B12" s="50" t="s">
        <v>144</v>
      </c>
      <c r="C12" s="168">
        <v>384</v>
      </c>
      <c r="D12" s="168">
        <v>450</v>
      </c>
      <c r="E12" s="168">
        <v>367.4</v>
      </c>
      <c r="F12" s="168">
        <f t="shared" si="0"/>
        <v>-82.600000000000023</v>
      </c>
    </row>
    <row r="13" spans="1:6" ht="21" customHeight="1" x14ac:dyDescent="0.2">
      <c r="A13" s="167" t="s">
        <v>215</v>
      </c>
      <c r="B13" s="50" t="s">
        <v>146</v>
      </c>
      <c r="C13" s="168"/>
      <c r="D13" s="168"/>
      <c r="E13" s="168"/>
      <c r="F13" s="168">
        <f t="shared" si="0"/>
        <v>0</v>
      </c>
    </row>
    <row r="14" spans="1:6" s="83" customFormat="1" ht="21.75" customHeight="1" x14ac:dyDescent="0.2">
      <c r="A14" s="164" t="s">
        <v>147</v>
      </c>
      <c r="B14" s="165" t="s">
        <v>148</v>
      </c>
      <c r="C14" s="166">
        <v>3348</v>
      </c>
      <c r="D14" s="166">
        <v>3950</v>
      </c>
      <c r="E14" s="166">
        <v>3815</v>
      </c>
      <c r="F14" s="166">
        <f t="shared" si="0"/>
        <v>-135</v>
      </c>
    </row>
    <row r="15" spans="1:6" s="83" customFormat="1" ht="31.5" customHeight="1" x14ac:dyDescent="0.2">
      <c r="A15" s="164" t="s">
        <v>149</v>
      </c>
      <c r="B15" s="165" t="s">
        <v>150</v>
      </c>
      <c r="C15" s="166">
        <v>703</v>
      </c>
      <c r="D15" s="166">
        <v>770</v>
      </c>
      <c r="E15" s="166">
        <v>820</v>
      </c>
      <c r="F15" s="166">
        <f t="shared" si="0"/>
        <v>50</v>
      </c>
    </row>
    <row r="16" spans="1:6" s="83" customFormat="1" ht="20.25" customHeight="1" x14ac:dyDescent="0.2">
      <c r="A16" s="164" t="s">
        <v>151</v>
      </c>
      <c r="B16" s="165" t="s">
        <v>152</v>
      </c>
      <c r="C16" s="166">
        <v>5206</v>
      </c>
      <c r="D16" s="166">
        <v>4200</v>
      </c>
      <c r="E16" s="166">
        <v>5244</v>
      </c>
      <c r="F16" s="166">
        <f t="shared" si="0"/>
        <v>1044</v>
      </c>
    </row>
    <row r="17" spans="1:10" s="83" customFormat="1" ht="27.75" customHeight="1" x14ac:dyDescent="0.2">
      <c r="A17" s="169" t="s">
        <v>153</v>
      </c>
      <c r="B17" s="170" t="s">
        <v>154</v>
      </c>
      <c r="C17" s="171">
        <v>7207</v>
      </c>
      <c r="D17" s="171">
        <v>15765</v>
      </c>
      <c r="E17" s="171">
        <v>13417</v>
      </c>
      <c r="F17" s="171">
        <f t="shared" si="0"/>
        <v>-2348</v>
      </c>
    </row>
    <row r="18" spans="1:10" ht="20.25" customHeight="1" x14ac:dyDescent="0.2">
      <c r="A18" s="88" t="s">
        <v>155</v>
      </c>
      <c r="B18" s="89" t="s">
        <v>156</v>
      </c>
      <c r="C18" s="168">
        <f>SUM(C10,C14:C17)</f>
        <v>17914</v>
      </c>
      <c r="D18" s="168">
        <f>SUM(D10,D14:D17)</f>
        <v>26435</v>
      </c>
      <c r="E18" s="168">
        <f>SUM(E10,E14:E17)</f>
        <v>25217</v>
      </c>
      <c r="F18" s="168">
        <f t="shared" si="0"/>
        <v>-1218</v>
      </c>
    </row>
    <row r="19" spans="1:10" ht="20.25" customHeight="1" x14ac:dyDescent="0.2">
      <c r="A19" s="143" t="s">
        <v>216</v>
      </c>
      <c r="B19" s="89"/>
      <c r="C19" s="172"/>
      <c r="D19" s="172"/>
      <c r="E19" s="172"/>
      <c r="F19" s="172"/>
    </row>
    <row r="20" spans="1:10" ht="30.75" customHeight="1" x14ac:dyDescent="0.2">
      <c r="A20" s="173" t="s">
        <v>217</v>
      </c>
      <c r="B20" s="174" t="s">
        <v>156</v>
      </c>
      <c r="C20" s="172"/>
      <c r="D20" s="89" t="s">
        <v>218</v>
      </c>
      <c r="E20" s="172">
        <v>36</v>
      </c>
      <c r="F20" s="172"/>
    </row>
    <row r="21" spans="1:10" ht="17.25" customHeight="1" x14ac:dyDescent="0.2">
      <c r="A21" s="173" t="s">
        <v>219</v>
      </c>
      <c r="B21" s="174" t="s">
        <v>172</v>
      </c>
      <c r="C21" s="172"/>
      <c r="D21" s="89" t="s">
        <v>218</v>
      </c>
      <c r="E21" s="172">
        <v>35</v>
      </c>
      <c r="F21" s="172"/>
    </row>
    <row r="22" spans="1:10" ht="32.25" customHeight="1" x14ac:dyDescent="0.2">
      <c r="A22" s="173" t="s">
        <v>220</v>
      </c>
      <c r="B22" s="174" t="s">
        <v>156</v>
      </c>
      <c r="C22" s="172"/>
      <c r="D22" s="89" t="s">
        <v>218</v>
      </c>
      <c r="E22" s="172">
        <v>17707.87</v>
      </c>
      <c r="F22" s="172"/>
    </row>
    <row r="23" spans="1:10" ht="20.25" customHeight="1" x14ac:dyDescent="0.25">
      <c r="A23" s="93"/>
      <c r="B23" s="175"/>
      <c r="C23" s="93"/>
      <c r="D23" s="93"/>
      <c r="E23" s="93"/>
      <c r="F23" s="93"/>
      <c r="G23" s="93"/>
      <c r="H23" s="93"/>
      <c r="I23" s="93"/>
      <c r="J23" s="93"/>
    </row>
    <row r="24" spans="1:10" ht="12.75" customHeight="1" x14ac:dyDescent="0.2">
      <c r="A24" s="269" t="s">
        <v>235</v>
      </c>
      <c r="B24" s="269"/>
      <c r="C24" s="269"/>
      <c r="D24" s="269"/>
      <c r="E24" s="269"/>
      <c r="F24" s="269"/>
      <c r="G24" s="269"/>
      <c r="H24" s="8"/>
      <c r="I24" s="8"/>
      <c r="J24" s="8"/>
    </row>
    <row r="25" spans="1:10" x14ac:dyDescent="0.2">
      <c r="A25" s="78" t="s">
        <v>181</v>
      </c>
      <c r="B25" s="176"/>
      <c r="C25" s="75" t="s">
        <v>125</v>
      </c>
      <c r="D25" s="10"/>
      <c r="E25" s="10"/>
      <c r="F25" s="12"/>
      <c r="G25" s="10"/>
      <c r="H25" s="8"/>
      <c r="I25" s="8"/>
      <c r="J25" s="8"/>
    </row>
    <row r="26" spans="1:10" x14ac:dyDescent="0.2">
      <c r="A26" s="76"/>
      <c r="B26" s="177"/>
      <c r="C26" s="8"/>
      <c r="D26" s="8"/>
      <c r="E26" s="8"/>
      <c r="F26" s="11"/>
      <c r="G26" s="8"/>
      <c r="H26" s="8"/>
      <c r="I26" s="8"/>
      <c r="J26" s="8"/>
    </row>
    <row r="27" spans="1:10" ht="12.75" customHeight="1" x14ac:dyDescent="0.2">
      <c r="A27" s="269" t="s">
        <v>236</v>
      </c>
      <c r="B27" s="269"/>
      <c r="C27" s="269"/>
      <c r="D27" s="269"/>
      <c r="E27" s="269"/>
      <c r="F27" s="269"/>
      <c r="G27" s="269"/>
    </row>
    <row r="28" spans="1:10" x14ac:dyDescent="0.2">
      <c r="A28" s="127" t="s">
        <v>181</v>
      </c>
      <c r="B28" s="176"/>
    </row>
    <row r="29" spans="1:10" x14ac:dyDescent="0.2">
      <c r="B29" s="147"/>
    </row>
  </sheetData>
  <sheetProtection selectLockedCells="1" selectUnlockedCells="1"/>
  <mergeCells count="14">
    <mergeCell ref="A24:G24"/>
    <mergeCell ref="A27:G27"/>
    <mergeCell ref="A8:A9"/>
    <mergeCell ref="B8:B9"/>
    <mergeCell ref="C8:C9"/>
    <mergeCell ref="D8:D9"/>
    <mergeCell ref="E8:E9"/>
    <mergeCell ref="F8:F9"/>
    <mergeCell ref="A1:F1"/>
    <mergeCell ref="D2:F2"/>
    <mergeCell ref="A4:F4"/>
    <mergeCell ref="A5:F5"/>
    <mergeCell ref="A6:F6"/>
    <mergeCell ref="A7:F7"/>
  </mergeCells>
  <printOptions horizontalCentered="1"/>
  <pageMargins left="0.74791666666666667" right="0.74791666666666667" top="1.1812500000000001" bottom="0.39374999999999999" header="0.51181102362204722" footer="0.51181102362204722"/>
  <pageSetup paperSize="9" scale="90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opLeftCell="A7" workbookViewId="0">
      <selection activeCell="L26" sqref="L26"/>
    </sheetView>
  </sheetViews>
  <sheetFormatPr defaultColWidth="9" defaultRowHeight="12.75" x14ac:dyDescent="0.2"/>
  <cols>
    <col min="1" max="1" width="38" customWidth="1"/>
    <col min="2" max="2" width="9.85546875" customWidth="1"/>
    <col min="3" max="3" width="12.5703125" customWidth="1"/>
    <col min="4" max="4" width="10" customWidth="1"/>
    <col min="5" max="5" width="10.140625" customWidth="1"/>
    <col min="6" max="6" width="11.5703125" customWidth="1"/>
    <col min="7" max="7" width="9.85546875" customWidth="1"/>
    <col min="8" max="8" width="10" customWidth="1"/>
    <col min="9" max="9" width="11.5703125" customWidth="1"/>
    <col min="10" max="10" width="9.85546875" customWidth="1"/>
    <col min="11" max="11" width="10.28515625" customWidth="1"/>
    <col min="12" max="12" width="11.5703125" customWidth="1"/>
    <col min="13" max="13" width="10.5703125" customWidth="1"/>
    <col min="14" max="14" width="10.28515625" customWidth="1"/>
    <col min="15" max="15" width="11.5703125" customWidth="1"/>
    <col min="16" max="16" width="9.85546875" customWidth="1"/>
    <col min="17" max="17" width="10" customWidth="1"/>
    <col min="18" max="18" width="11.5703125" customWidth="1"/>
    <col min="19" max="19" width="9.7109375" customWidth="1"/>
    <col min="20" max="20" width="10.5703125" customWidth="1"/>
  </cols>
  <sheetData>
    <row r="1" spans="1:20" ht="12.75" customHeight="1" x14ac:dyDescent="0.2">
      <c r="A1" s="130" t="s">
        <v>221</v>
      </c>
      <c r="B1" s="130"/>
      <c r="C1" s="130"/>
      <c r="D1" s="295"/>
      <c r="E1" s="295"/>
      <c r="F1" s="295"/>
      <c r="G1" s="130"/>
      <c r="S1" s="276" t="s">
        <v>158</v>
      </c>
      <c r="T1" s="276"/>
    </row>
    <row r="2" spans="1:20" ht="12.75" customHeight="1" x14ac:dyDescent="0.2">
      <c r="A2" s="299"/>
      <c r="B2" s="299"/>
      <c r="C2" s="162"/>
      <c r="D2" s="291"/>
      <c r="E2" s="291"/>
      <c r="F2" s="291"/>
      <c r="G2" s="130"/>
      <c r="P2" s="277" t="s">
        <v>210</v>
      </c>
      <c r="Q2" s="277"/>
      <c r="R2" s="277"/>
      <c r="S2" s="277"/>
      <c r="T2" s="277"/>
    </row>
    <row r="3" spans="1:20" ht="14.25" x14ac:dyDescent="0.2">
      <c r="A3" s="178" t="s">
        <v>270</v>
      </c>
      <c r="B3" s="179"/>
      <c r="C3" s="162"/>
      <c r="D3" s="131"/>
      <c r="E3" s="131"/>
      <c r="F3" s="131"/>
      <c r="G3" s="130"/>
      <c r="P3" s="180"/>
      <c r="Q3" s="180"/>
      <c r="R3" s="180"/>
      <c r="S3" s="180"/>
      <c r="T3" s="180"/>
    </row>
    <row r="4" spans="1:20" ht="14.25" customHeight="1" x14ac:dyDescent="0.2">
      <c r="A4" s="296" t="s">
        <v>222</v>
      </c>
      <c r="B4" s="296"/>
      <c r="C4" s="296"/>
      <c r="D4" s="296"/>
      <c r="E4" s="296"/>
      <c r="F4" s="296"/>
      <c r="G4" s="94"/>
    </row>
    <row r="5" spans="1:20" ht="12.75" customHeight="1" x14ac:dyDescent="0.2">
      <c r="A5" s="301"/>
      <c r="B5" s="301"/>
      <c r="C5" s="301"/>
      <c r="D5" s="301"/>
      <c r="E5" s="301"/>
      <c r="F5" s="301"/>
      <c r="G5" s="301"/>
    </row>
    <row r="6" spans="1:20" ht="12.75" customHeight="1" x14ac:dyDescent="0.2">
      <c r="A6" s="290" t="s">
        <v>272</v>
      </c>
      <c r="B6" s="290"/>
      <c r="C6" s="290"/>
      <c r="D6" s="290"/>
      <c r="E6" s="290"/>
      <c r="F6" s="290"/>
      <c r="G6" s="132"/>
    </row>
    <row r="7" spans="1:20" ht="13.5" customHeight="1" x14ac:dyDescent="0.2">
      <c r="A7" s="291" t="s">
        <v>212</v>
      </c>
      <c r="B7" s="291"/>
      <c r="C7" s="291"/>
      <c r="D7" s="291"/>
      <c r="E7" s="291"/>
      <c r="F7" s="291"/>
      <c r="G7" s="94"/>
    </row>
    <row r="8" spans="1:20" ht="12.75" customHeight="1" x14ac:dyDescent="0.2">
      <c r="A8" s="302" t="s">
        <v>11</v>
      </c>
      <c r="B8" s="303" t="s">
        <v>186</v>
      </c>
      <c r="C8" s="303" t="s">
        <v>187</v>
      </c>
      <c r="D8" s="303" t="s">
        <v>188</v>
      </c>
      <c r="E8" s="303" t="s">
        <v>189</v>
      </c>
      <c r="F8" s="304" t="s">
        <v>190</v>
      </c>
      <c r="G8" s="94"/>
    </row>
    <row r="9" spans="1:20" ht="63.75" customHeight="1" x14ac:dyDescent="0.2">
      <c r="A9" s="302"/>
      <c r="B9" s="303"/>
      <c r="C9" s="303"/>
      <c r="D9" s="303"/>
      <c r="E9" s="303"/>
      <c r="F9" s="304"/>
      <c r="G9" s="94"/>
    </row>
    <row r="10" spans="1:20" ht="21" customHeight="1" x14ac:dyDescent="0.2">
      <c r="A10" s="181" t="s">
        <v>223</v>
      </c>
      <c r="B10" s="182" t="s">
        <v>224</v>
      </c>
      <c r="C10" s="183">
        <f>SUM(C11:C16)</f>
        <v>61.6</v>
      </c>
      <c r="D10" s="183">
        <f>SUM(D11:D16)</f>
        <v>48</v>
      </c>
      <c r="E10" s="183">
        <f>SUM(E11:E16)</f>
        <v>199</v>
      </c>
      <c r="F10" s="184">
        <f>SUM(F11:F16)</f>
        <v>151</v>
      </c>
      <c r="G10" s="94"/>
    </row>
    <row r="11" spans="1:20" ht="16.5" customHeight="1" x14ac:dyDescent="0.2">
      <c r="A11" s="185" t="s">
        <v>225</v>
      </c>
      <c r="B11" s="186" t="s">
        <v>226</v>
      </c>
      <c r="C11" s="187"/>
      <c r="D11" s="187"/>
      <c r="E11" s="187"/>
      <c r="F11" s="188">
        <f t="shared" ref="F11:F16" si="0">E11-D11</f>
        <v>0</v>
      </c>
      <c r="G11" s="94"/>
    </row>
    <row r="12" spans="1:20" ht="25.5" x14ac:dyDescent="0.2">
      <c r="A12" s="185" t="s">
        <v>227</v>
      </c>
      <c r="B12" s="186" t="s">
        <v>228</v>
      </c>
      <c r="C12" s="187"/>
      <c r="D12" s="187"/>
      <c r="E12" s="187">
        <v>33</v>
      </c>
      <c r="F12" s="188">
        <f t="shared" si="0"/>
        <v>33</v>
      </c>
      <c r="G12" s="94"/>
    </row>
    <row r="13" spans="1:20" ht="25.5" x14ac:dyDescent="0.2">
      <c r="A13" s="185" t="s">
        <v>229</v>
      </c>
      <c r="B13" s="186" t="s">
        <v>230</v>
      </c>
      <c r="C13" s="187">
        <v>50.2</v>
      </c>
      <c r="D13" s="187">
        <v>35</v>
      </c>
      <c r="E13" s="187">
        <v>66</v>
      </c>
      <c r="F13" s="188">
        <f t="shared" si="0"/>
        <v>31</v>
      </c>
      <c r="G13" s="94"/>
    </row>
    <row r="14" spans="1:20" ht="25.5" x14ac:dyDescent="0.2">
      <c r="A14" s="185" t="s">
        <v>231</v>
      </c>
      <c r="B14" s="186" t="s">
        <v>154</v>
      </c>
      <c r="C14" s="187"/>
      <c r="D14" s="187">
        <v>10</v>
      </c>
      <c r="E14" s="187">
        <v>100</v>
      </c>
      <c r="F14" s="188">
        <f t="shared" si="0"/>
        <v>90</v>
      </c>
      <c r="G14" s="94"/>
    </row>
    <row r="15" spans="1:20" ht="38.25" x14ac:dyDescent="0.2">
      <c r="A15" s="185" t="s">
        <v>232</v>
      </c>
      <c r="B15" s="186" t="s">
        <v>156</v>
      </c>
      <c r="C15" s="187">
        <v>11.4</v>
      </c>
      <c r="D15" s="187">
        <v>3</v>
      </c>
      <c r="E15" s="187"/>
      <c r="F15" s="188">
        <f t="shared" si="0"/>
        <v>-3</v>
      </c>
      <c r="G15" s="94"/>
    </row>
    <row r="16" spans="1:20" ht="18" customHeight="1" x14ac:dyDescent="0.2">
      <c r="A16" s="189" t="s">
        <v>171</v>
      </c>
      <c r="B16" s="190" t="s">
        <v>172</v>
      </c>
      <c r="C16" s="191"/>
      <c r="D16" s="191"/>
      <c r="E16" s="191"/>
      <c r="F16" s="188">
        <f t="shared" si="0"/>
        <v>0</v>
      </c>
      <c r="G16" s="94"/>
    </row>
    <row r="17" spans="1:21" x14ac:dyDescent="0.2">
      <c r="A17" s="192"/>
      <c r="B17" s="193"/>
      <c r="C17" s="194"/>
      <c r="D17" s="194"/>
      <c r="E17" s="194"/>
      <c r="F17" s="194"/>
      <c r="G17" s="94"/>
    </row>
    <row r="18" spans="1:21" ht="16.5" customHeight="1" x14ac:dyDescent="0.2">
      <c r="A18" s="305" t="s">
        <v>173</v>
      </c>
      <c r="B18" s="305"/>
      <c r="C18" s="305"/>
      <c r="D18" s="305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</row>
    <row r="19" spans="1:21" ht="14.25" x14ac:dyDescent="0.2">
      <c r="A19" s="117"/>
      <c r="B19" s="116"/>
      <c r="C19" s="12"/>
      <c r="D19" s="12"/>
      <c r="E19" s="12"/>
      <c r="F19" s="75"/>
      <c r="G19" s="12"/>
      <c r="H19" s="12"/>
      <c r="I19" s="12"/>
      <c r="J19" s="12"/>
      <c r="R19" s="195"/>
      <c r="S19" s="195"/>
      <c r="T19" s="196" t="s">
        <v>212</v>
      </c>
    </row>
    <row r="20" spans="1:21" s="199" customFormat="1" ht="38.25" customHeight="1" x14ac:dyDescent="0.2">
      <c r="A20" s="306" t="s">
        <v>174</v>
      </c>
      <c r="B20" s="307" t="s">
        <v>12</v>
      </c>
      <c r="C20" s="306" t="s">
        <v>175</v>
      </c>
      <c r="D20" s="306"/>
      <c r="E20" s="306"/>
      <c r="F20" s="306" t="s">
        <v>176</v>
      </c>
      <c r="G20" s="306"/>
      <c r="H20" s="306"/>
      <c r="I20" s="306" t="s">
        <v>177</v>
      </c>
      <c r="J20" s="306"/>
      <c r="K20" s="306"/>
      <c r="L20" s="306" t="s">
        <v>178</v>
      </c>
      <c r="M20" s="306"/>
      <c r="N20" s="306"/>
      <c r="O20" s="306" t="s">
        <v>179</v>
      </c>
      <c r="P20" s="306"/>
      <c r="Q20" s="306"/>
      <c r="R20" s="300" t="s">
        <v>180</v>
      </c>
      <c r="S20" s="300"/>
      <c r="T20" s="300"/>
      <c r="U20" s="198"/>
    </row>
    <row r="21" spans="1:21" s="199" customFormat="1" ht="67.5" x14ac:dyDescent="0.2">
      <c r="A21" s="306"/>
      <c r="B21" s="307"/>
      <c r="C21" s="118" t="s">
        <v>187</v>
      </c>
      <c r="D21" s="200" t="s">
        <v>188</v>
      </c>
      <c r="E21" s="200" t="s">
        <v>189</v>
      </c>
      <c r="F21" s="118" t="s">
        <v>187</v>
      </c>
      <c r="G21" s="200" t="s">
        <v>188</v>
      </c>
      <c r="H21" s="200" t="s">
        <v>189</v>
      </c>
      <c r="I21" s="118" t="s">
        <v>187</v>
      </c>
      <c r="J21" s="200" t="s">
        <v>188</v>
      </c>
      <c r="K21" s="200" t="s">
        <v>189</v>
      </c>
      <c r="L21" s="118" t="s">
        <v>187</v>
      </c>
      <c r="M21" s="200" t="s">
        <v>188</v>
      </c>
      <c r="N21" s="200" t="s">
        <v>189</v>
      </c>
      <c r="O21" s="118" t="s">
        <v>187</v>
      </c>
      <c r="P21" s="200" t="s">
        <v>188</v>
      </c>
      <c r="Q21" s="200" t="s">
        <v>189</v>
      </c>
      <c r="R21" s="118" t="s">
        <v>187</v>
      </c>
      <c r="S21" s="200" t="s">
        <v>188</v>
      </c>
      <c r="T21" s="200" t="s">
        <v>189</v>
      </c>
      <c r="U21" s="198"/>
    </row>
    <row r="22" spans="1:21" s="204" customFormat="1" ht="20.25" customHeight="1" x14ac:dyDescent="0.2">
      <c r="A22" s="201" t="s">
        <v>163</v>
      </c>
      <c r="B22" s="202" t="s">
        <v>140</v>
      </c>
      <c r="C22" s="197"/>
      <c r="D22" s="197"/>
      <c r="E22" s="197"/>
      <c r="F22" s="197">
        <f t="shared" ref="F22:T22" si="1">F23+F24+F25+F26+F27+F28</f>
        <v>15.7</v>
      </c>
      <c r="G22" s="197">
        <f t="shared" si="1"/>
        <v>22</v>
      </c>
      <c r="H22" s="197">
        <f t="shared" si="1"/>
        <v>106</v>
      </c>
      <c r="I22" s="197">
        <f t="shared" si="1"/>
        <v>0</v>
      </c>
      <c r="J22" s="197">
        <f t="shared" si="1"/>
        <v>0</v>
      </c>
      <c r="K22" s="197">
        <f t="shared" si="1"/>
        <v>0</v>
      </c>
      <c r="L22" s="197">
        <f t="shared" si="1"/>
        <v>45.9</v>
      </c>
      <c r="M22" s="197">
        <f t="shared" si="1"/>
        <v>26</v>
      </c>
      <c r="N22" s="197">
        <f t="shared" si="1"/>
        <v>93</v>
      </c>
      <c r="O22" s="197">
        <f t="shared" si="1"/>
        <v>0</v>
      </c>
      <c r="P22" s="197">
        <f t="shared" si="1"/>
        <v>0</v>
      </c>
      <c r="Q22" s="197">
        <f t="shared" si="1"/>
        <v>0</v>
      </c>
      <c r="R22" s="197">
        <f t="shared" si="1"/>
        <v>61.6</v>
      </c>
      <c r="S22" s="197">
        <f t="shared" si="1"/>
        <v>48</v>
      </c>
      <c r="T22" s="197">
        <f t="shared" si="1"/>
        <v>199</v>
      </c>
      <c r="U22" s="203"/>
    </row>
    <row r="23" spans="1:21" s="204" customFormat="1" x14ac:dyDescent="0.2">
      <c r="A23" s="205" t="s">
        <v>164</v>
      </c>
      <c r="B23" s="206" t="s">
        <v>148</v>
      </c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>
        <f t="shared" ref="R23:T28" si="2">F23+I23+L23+O23</f>
        <v>0</v>
      </c>
      <c r="S23" s="197">
        <f t="shared" si="2"/>
        <v>0</v>
      </c>
      <c r="T23" s="197">
        <f t="shared" si="2"/>
        <v>0</v>
      </c>
      <c r="U23" s="203"/>
    </row>
    <row r="24" spans="1:21" s="204" customFormat="1" ht="25.5" x14ac:dyDescent="0.2">
      <c r="A24" s="205" t="s">
        <v>165</v>
      </c>
      <c r="B24" s="206" t="s">
        <v>150</v>
      </c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>
        <v>33</v>
      </c>
      <c r="O24" s="197"/>
      <c r="P24" s="197"/>
      <c r="Q24" s="197"/>
      <c r="R24" s="197">
        <f t="shared" si="2"/>
        <v>0</v>
      </c>
      <c r="S24" s="197">
        <f t="shared" si="2"/>
        <v>0</v>
      </c>
      <c r="T24" s="197">
        <f t="shared" si="2"/>
        <v>33</v>
      </c>
      <c r="U24" s="203"/>
    </row>
    <row r="25" spans="1:21" s="204" customFormat="1" ht="25.5" x14ac:dyDescent="0.2">
      <c r="A25" s="205" t="s">
        <v>166</v>
      </c>
      <c r="B25" s="206" t="s">
        <v>152</v>
      </c>
      <c r="C25" s="197"/>
      <c r="D25" s="197"/>
      <c r="E25" s="197"/>
      <c r="F25" s="197">
        <v>15.7</v>
      </c>
      <c r="G25" s="197">
        <v>12</v>
      </c>
      <c r="H25" s="197">
        <v>6</v>
      </c>
      <c r="I25" s="197"/>
      <c r="J25" s="197"/>
      <c r="K25" s="197"/>
      <c r="L25" s="197">
        <v>34.5</v>
      </c>
      <c r="M25" s="197">
        <v>23</v>
      </c>
      <c r="N25" s="197">
        <v>60</v>
      </c>
      <c r="O25" s="197"/>
      <c r="P25" s="197"/>
      <c r="Q25" s="197"/>
      <c r="R25" s="197">
        <f t="shared" si="2"/>
        <v>50.2</v>
      </c>
      <c r="S25" s="197">
        <f t="shared" si="2"/>
        <v>35</v>
      </c>
      <c r="T25" s="197">
        <f t="shared" si="2"/>
        <v>66</v>
      </c>
      <c r="U25" s="203"/>
    </row>
    <row r="26" spans="1:21" s="204" customFormat="1" ht="25.5" x14ac:dyDescent="0.2">
      <c r="A26" s="205" t="s">
        <v>167</v>
      </c>
      <c r="B26" s="206" t="s">
        <v>168</v>
      </c>
      <c r="C26" s="197"/>
      <c r="D26" s="197"/>
      <c r="E26" s="197"/>
      <c r="F26" s="197"/>
      <c r="G26" s="197">
        <v>10</v>
      </c>
      <c r="H26" s="197">
        <v>100</v>
      </c>
      <c r="I26" s="197"/>
      <c r="J26" s="197"/>
      <c r="K26" s="197"/>
      <c r="L26" s="197"/>
      <c r="M26" s="197"/>
      <c r="N26" s="197"/>
      <c r="O26" s="197"/>
      <c r="P26" s="197"/>
      <c r="Q26" s="197"/>
      <c r="R26" s="197">
        <f t="shared" si="2"/>
        <v>0</v>
      </c>
      <c r="S26" s="197">
        <f t="shared" si="2"/>
        <v>10</v>
      </c>
      <c r="T26" s="197">
        <f t="shared" si="2"/>
        <v>100</v>
      </c>
      <c r="U26" s="203"/>
    </row>
    <row r="27" spans="1:21" s="204" customFormat="1" ht="38.25" x14ac:dyDescent="0.2">
      <c r="A27" s="205" t="s">
        <v>169</v>
      </c>
      <c r="B27" s="206" t="s">
        <v>170</v>
      </c>
      <c r="C27" s="197"/>
      <c r="D27" s="197"/>
      <c r="E27" s="197"/>
      <c r="F27" s="197"/>
      <c r="G27" s="197"/>
      <c r="H27" s="197"/>
      <c r="I27" s="197"/>
      <c r="J27" s="197"/>
      <c r="K27" s="197"/>
      <c r="L27" s="197">
        <v>11.4</v>
      </c>
      <c r="M27" s="197">
        <v>3</v>
      </c>
      <c r="N27" s="197"/>
      <c r="O27" s="197"/>
      <c r="P27" s="197"/>
      <c r="Q27" s="197"/>
      <c r="R27" s="197">
        <f t="shared" si="2"/>
        <v>11.4</v>
      </c>
      <c r="S27" s="197">
        <f t="shared" si="2"/>
        <v>3</v>
      </c>
      <c r="T27" s="197">
        <f t="shared" si="2"/>
        <v>0</v>
      </c>
      <c r="U27" s="203"/>
    </row>
    <row r="28" spans="1:21" s="204" customFormat="1" x14ac:dyDescent="0.2">
      <c r="A28" s="207" t="s">
        <v>171</v>
      </c>
      <c r="B28" s="206" t="s">
        <v>172</v>
      </c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>
        <f t="shared" si="2"/>
        <v>0</v>
      </c>
      <c r="S28" s="197">
        <f t="shared" si="2"/>
        <v>0</v>
      </c>
      <c r="T28" s="197">
        <f t="shared" si="2"/>
        <v>0</v>
      </c>
      <c r="U28" s="203"/>
    </row>
    <row r="29" spans="1:21" x14ac:dyDescent="0.2">
      <c r="A29" s="73"/>
      <c r="B29" s="126"/>
      <c r="C29" s="73"/>
      <c r="D29" s="8"/>
      <c r="E29" s="8"/>
      <c r="F29" s="11"/>
      <c r="G29" s="8"/>
      <c r="H29" s="8"/>
      <c r="I29" s="8"/>
      <c r="J29" s="8"/>
    </row>
    <row r="30" spans="1:21" x14ac:dyDescent="0.2">
      <c r="A30" s="73"/>
      <c r="B30" s="126"/>
      <c r="C30" s="73"/>
      <c r="D30" s="8"/>
      <c r="E30" s="8"/>
      <c r="F30" s="11"/>
      <c r="G30" s="8"/>
      <c r="H30" s="8"/>
      <c r="I30" s="8"/>
      <c r="J30" s="8"/>
    </row>
    <row r="31" spans="1:21" ht="14.65" customHeight="1" x14ac:dyDescent="0.2">
      <c r="A31" s="269" t="s">
        <v>235</v>
      </c>
      <c r="B31" s="269"/>
      <c r="C31" s="269"/>
      <c r="D31" s="269"/>
      <c r="E31" s="269"/>
      <c r="F31" s="269"/>
      <c r="G31" s="269"/>
      <c r="H31" s="73"/>
      <c r="I31" s="8"/>
      <c r="J31" s="8"/>
    </row>
    <row r="32" spans="1:21" x14ac:dyDescent="0.2">
      <c r="A32" s="78" t="s">
        <v>181</v>
      </c>
      <c r="B32" s="74"/>
      <c r="C32" s="75" t="s">
        <v>125</v>
      </c>
      <c r="D32" s="10"/>
      <c r="E32" s="10"/>
      <c r="F32" s="12"/>
      <c r="G32" s="10"/>
      <c r="H32" s="8"/>
      <c r="I32" s="8"/>
      <c r="J32" s="8"/>
    </row>
    <row r="33" spans="1:7" x14ac:dyDescent="0.2">
      <c r="A33" s="76"/>
      <c r="B33" s="7"/>
      <c r="C33" s="8"/>
      <c r="D33" s="8"/>
      <c r="E33" s="8"/>
      <c r="F33" s="11"/>
      <c r="G33" s="8"/>
    </row>
    <row r="34" spans="1:7" ht="12.75" customHeight="1" x14ac:dyDescent="0.2">
      <c r="A34" s="269" t="s">
        <v>236</v>
      </c>
      <c r="B34" s="269"/>
      <c r="C34" s="269"/>
      <c r="D34" s="269"/>
      <c r="E34" s="269"/>
      <c r="F34" s="269"/>
      <c r="G34" s="269"/>
    </row>
    <row r="35" spans="1:7" x14ac:dyDescent="0.2">
      <c r="A35" s="127" t="s">
        <v>181</v>
      </c>
      <c r="B35" s="74"/>
    </row>
  </sheetData>
  <sheetProtection selectLockedCells="1" selectUnlockedCells="1"/>
  <mergeCells count="26">
    <mergeCell ref="A31:G31"/>
    <mergeCell ref="A34:G34"/>
    <mergeCell ref="A18:T18"/>
    <mergeCell ref="A20:A21"/>
    <mergeCell ref="B20:B21"/>
    <mergeCell ref="C20:E20"/>
    <mergeCell ref="F20:H20"/>
    <mergeCell ref="I20:K20"/>
    <mergeCell ref="L20:N20"/>
    <mergeCell ref="O20:Q20"/>
    <mergeCell ref="R20:T20"/>
    <mergeCell ref="A5:G5"/>
    <mergeCell ref="A6:F6"/>
    <mergeCell ref="A7:F7"/>
    <mergeCell ref="A8:A9"/>
    <mergeCell ref="B8:B9"/>
    <mergeCell ref="C8:C9"/>
    <mergeCell ref="D8:D9"/>
    <mergeCell ref="E8:E9"/>
    <mergeCell ref="F8:F9"/>
    <mergeCell ref="D1:F1"/>
    <mergeCell ref="S1:T1"/>
    <mergeCell ref="A2:B2"/>
    <mergeCell ref="D2:F2"/>
    <mergeCell ref="P2:T2"/>
    <mergeCell ref="A4:F4"/>
  </mergeCells>
  <pageMargins left="0.74791666666666667" right="0.74791666666666667" top="0.98402777777777783" bottom="0.98402777777777783" header="0.51181102362204722" footer="0.51181102362204722"/>
  <pageSetup paperSize="9" scale="55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topLeftCell="A16" workbookViewId="0">
      <selection activeCell="C51" sqref="C51"/>
    </sheetView>
  </sheetViews>
  <sheetFormatPr defaultRowHeight="12.75" x14ac:dyDescent="0.2"/>
  <cols>
    <col min="1" max="1" width="11.140625" style="210" customWidth="1"/>
    <col min="2" max="2" width="52.42578125" customWidth="1"/>
    <col min="3" max="3" width="9.140625" style="210"/>
  </cols>
  <sheetData>
    <row r="2" spans="1:9" ht="15" x14ac:dyDescent="0.25">
      <c r="A2" s="308" t="s">
        <v>237</v>
      </c>
      <c r="B2" s="309"/>
      <c r="C2" s="309"/>
      <c r="D2" s="309"/>
      <c r="E2" s="309"/>
    </row>
    <row r="3" spans="1:9" ht="15" x14ac:dyDescent="0.25">
      <c r="A3" s="208"/>
      <c r="B3" s="209" t="s">
        <v>238</v>
      </c>
      <c r="C3" s="209"/>
      <c r="D3" s="209"/>
      <c r="E3" s="209"/>
    </row>
    <row r="4" spans="1:9" ht="15" x14ac:dyDescent="0.25">
      <c r="A4" s="308" t="s">
        <v>273</v>
      </c>
      <c r="B4" s="309"/>
      <c r="C4" s="309"/>
      <c r="D4" s="309"/>
      <c r="E4" s="309"/>
    </row>
    <row r="5" spans="1:9" ht="13.5" thickBot="1" x14ac:dyDescent="0.25"/>
    <row r="6" spans="1:9" ht="19.5" thickBot="1" x14ac:dyDescent="0.35">
      <c r="A6" s="211" t="s">
        <v>186</v>
      </c>
      <c r="B6" s="209"/>
      <c r="D6" s="212"/>
      <c r="E6" s="212"/>
      <c r="F6" s="213"/>
      <c r="G6" s="214"/>
      <c r="H6" s="214"/>
      <c r="I6" s="214"/>
    </row>
    <row r="7" spans="1:9" ht="29.25" customHeight="1" thickBot="1" x14ac:dyDescent="0.3">
      <c r="A7" s="215" t="s">
        <v>30</v>
      </c>
      <c r="B7" s="216" t="s">
        <v>239</v>
      </c>
      <c r="C7" s="217" t="s">
        <v>240</v>
      </c>
    </row>
    <row r="8" spans="1:9" ht="25.5" x14ac:dyDescent="0.2">
      <c r="A8" s="218">
        <v>1</v>
      </c>
      <c r="B8" s="219" t="s">
        <v>241</v>
      </c>
      <c r="C8" s="218">
        <v>6200</v>
      </c>
    </row>
    <row r="9" spans="1:9" ht="25.5" x14ac:dyDescent="0.2">
      <c r="A9" s="218">
        <v>2</v>
      </c>
      <c r="B9" s="220" t="s">
        <v>242</v>
      </c>
      <c r="C9" s="221">
        <v>150</v>
      </c>
      <c r="E9" s="94"/>
    </row>
    <row r="10" spans="1:9" ht="38.25" x14ac:dyDescent="0.2">
      <c r="A10" s="218">
        <v>3</v>
      </c>
      <c r="B10" s="220" t="s">
        <v>243</v>
      </c>
      <c r="C10" s="221">
        <v>14000</v>
      </c>
      <c r="E10" s="94"/>
    </row>
    <row r="11" spans="1:9" ht="15" x14ac:dyDescent="0.25">
      <c r="A11" s="221"/>
      <c r="B11" s="222" t="s">
        <v>244</v>
      </c>
      <c r="C11" s="223">
        <f>SUM(C8:C10)</f>
        <v>20350</v>
      </c>
    </row>
    <row r="12" spans="1:9" ht="15.75" thickBot="1" x14ac:dyDescent="0.3">
      <c r="A12" s="224"/>
      <c r="B12" s="225"/>
      <c r="C12" s="226"/>
    </row>
    <row r="13" spans="1:9" ht="15.75" thickBot="1" x14ac:dyDescent="0.3">
      <c r="A13" s="211" t="s">
        <v>186</v>
      </c>
      <c r="B13" s="238"/>
      <c r="C13" s="239"/>
    </row>
    <row r="14" spans="1:9" ht="16.5" thickTop="1" thickBot="1" x14ac:dyDescent="0.3">
      <c r="A14" s="242">
        <v>1106</v>
      </c>
      <c r="B14" s="243" t="s">
        <v>268</v>
      </c>
      <c r="C14" s="244"/>
      <c r="D14" s="245"/>
    </row>
    <row r="15" spans="1:9" ht="13.5" thickTop="1" x14ac:dyDescent="0.2">
      <c r="A15" s="240">
        <v>1</v>
      </c>
      <c r="B15" s="241" t="s">
        <v>266</v>
      </c>
      <c r="C15" s="241">
        <v>6073.9</v>
      </c>
    </row>
    <row r="16" spans="1:9" x14ac:dyDescent="0.2">
      <c r="A16" s="228">
        <v>2</v>
      </c>
      <c r="B16" s="236" t="s">
        <v>267</v>
      </c>
      <c r="C16" s="236">
        <v>0.1</v>
      </c>
    </row>
    <row r="17" spans="1:5" ht="15" x14ac:dyDescent="0.25">
      <c r="A17" s="221"/>
      <c r="B17" s="222" t="s">
        <v>244</v>
      </c>
      <c r="C17" s="223">
        <f>SUM(C15:C16)</f>
        <v>6074</v>
      </c>
    </row>
    <row r="18" spans="1:5" ht="15" x14ac:dyDescent="0.25">
      <c r="A18" s="224"/>
      <c r="B18" s="225"/>
      <c r="C18" s="226"/>
    </row>
    <row r="19" spans="1:5" ht="13.5" thickBot="1" x14ac:dyDescent="0.25"/>
    <row r="20" spans="1:5" ht="17.25" thickTop="1" thickBot="1" x14ac:dyDescent="0.3">
      <c r="A20" s="251" t="s">
        <v>71</v>
      </c>
      <c r="B20" s="252" t="s">
        <v>245</v>
      </c>
      <c r="C20" s="250"/>
      <c r="D20" s="250"/>
      <c r="E20" s="250"/>
    </row>
    <row r="21" spans="1:5" ht="26.25" thickTop="1" x14ac:dyDescent="0.2">
      <c r="A21" s="237">
        <v>1</v>
      </c>
      <c r="B21" s="219" t="s">
        <v>246</v>
      </c>
      <c r="C21" s="221">
        <v>41.8</v>
      </c>
    </row>
    <row r="22" spans="1:5" x14ac:dyDescent="0.2">
      <c r="A22" s="227">
        <f>A21+1</f>
        <v>2</v>
      </c>
      <c r="B22" s="228" t="s">
        <v>247</v>
      </c>
      <c r="C22" s="221">
        <v>9.5</v>
      </c>
    </row>
    <row r="23" spans="1:5" x14ac:dyDescent="0.2">
      <c r="A23" s="227">
        <f>A22+1</f>
        <v>3</v>
      </c>
      <c r="B23" s="228" t="s">
        <v>248</v>
      </c>
      <c r="C23" s="221">
        <v>2.2999999999999998</v>
      </c>
    </row>
    <row r="24" spans="1:5" x14ac:dyDescent="0.2">
      <c r="A24" s="227">
        <f>A23+1</f>
        <v>4</v>
      </c>
      <c r="B24" s="228" t="s">
        <v>249</v>
      </c>
      <c r="C24" s="221">
        <v>3.9</v>
      </c>
    </row>
    <row r="25" spans="1:5" x14ac:dyDescent="0.2">
      <c r="A25" s="227">
        <f>A24+1</f>
        <v>5</v>
      </c>
      <c r="B25" s="228" t="s">
        <v>250</v>
      </c>
      <c r="C25" s="221">
        <v>1.8</v>
      </c>
    </row>
    <row r="26" spans="1:5" x14ac:dyDescent="0.2">
      <c r="A26" s="227">
        <f>A25+1</f>
        <v>6</v>
      </c>
      <c r="B26" s="228" t="s">
        <v>251</v>
      </c>
      <c r="C26" s="221">
        <v>3.9</v>
      </c>
    </row>
    <row r="27" spans="1:5" ht="25.5" x14ac:dyDescent="0.2">
      <c r="A27" s="227">
        <v>7</v>
      </c>
      <c r="B27" s="220" t="s">
        <v>252</v>
      </c>
      <c r="C27" s="221">
        <v>113.8</v>
      </c>
    </row>
    <row r="28" spans="1:5" ht="15" x14ac:dyDescent="0.25">
      <c r="A28" s="221"/>
      <c r="B28" s="222" t="s">
        <v>244</v>
      </c>
      <c r="C28" s="223">
        <f>SUM(C21:C27)</f>
        <v>177</v>
      </c>
    </row>
    <row r="29" spans="1:5" ht="15" x14ac:dyDescent="0.25">
      <c r="A29" s="224"/>
      <c r="B29" s="225"/>
      <c r="C29" s="226"/>
    </row>
    <row r="30" spans="1:5" ht="15.75" thickBot="1" x14ac:dyDescent="0.3">
      <c r="A30" s="224"/>
      <c r="B30" s="225"/>
      <c r="C30" s="226"/>
    </row>
    <row r="31" spans="1:5" ht="17.25" thickTop="1" thickBot="1" x14ac:dyDescent="0.3">
      <c r="A31" s="251" t="s">
        <v>75</v>
      </c>
      <c r="B31" s="252" t="s">
        <v>253</v>
      </c>
      <c r="C31" s="250"/>
      <c r="D31" s="250"/>
      <c r="E31" s="250"/>
    </row>
    <row r="32" spans="1:5" ht="13.5" thickTop="1" x14ac:dyDescent="0.2">
      <c r="A32" s="237">
        <v>1</v>
      </c>
      <c r="B32" s="219" t="s">
        <v>254</v>
      </c>
      <c r="C32" s="221">
        <v>19.899999999999999</v>
      </c>
    </row>
    <row r="33" spans="1:9" x14ac:dyDescent="0.2">
      <c r="A33" s="227">
        <f>A32+1</f>
        <v>2</v>
      </c>
      <c r="B33" s="228" t="s">
        <v>255</v>
      </c>
      <c r="C33" s="221">
        <v>56</v>
      </c>
    </row>
    <row r="34" spans="1:9" x14ac:dyDescent="0.2">
      <c r="A34" s="227">
        <f>A33+1</f>
        <v>3</v>
      </c>
      <c r="B34" s="228" t="s">
        <v>256</v>
      </c>
      <c r="C34" s="221">
        <v>20.3</v>
      </c>
    </row>
    <row r="35" spans="1:9" x14ac:dyDescent="0.2">
      <c r="A35" s="227">
        <f>A34+1</f>
        <v>4</v>
      </c>
      <c r="B35" s="228" t="s">
        <v>257</v>
      </c>
      <c r="C35" s="221">
        <v>35.4</v>
      </c>
    </row>
    <row r="36" spans="1:9" ht="15" x14ac:dyDescent="0.25">
      <c r="A36" s="221"/>
      <c r="B36" s="222" t="s">
        <v>244</v>
      </c>
      <c r="C36" s="223">
        <f>SUM(C32:C35)</f>
        <v>131.6</v>
      </c>
    </row>
    <row r="37" spans="1:9" ht="15" x14ac:dyDescent="0.25">
      <c r="A37" s="224"/>
      <c r="B37" s="225"/>
      <c r="C37" s="226"/>
    </row>
    <row r="38" spans="1:9" ht="13.5" thickBot="1" x14ac:dyDescent="0.25">
      <c r="C38" s="212"/>
    </row>
    <row r="39" spans="1:9" ht="16.5" thickTop="1" thickBot="1" x14ac:dyDescent="0.3">
      <c r="A39" s="248" t="s">
        <v>114</v>
      </c>
      <c r="B39" s="249" t="s">
        <v>258</v>
      </c>
      <c r="C39" s="253"/>
    </row>
    <row r="40" spans="1:9" ht="13.5" thickTop="1" x14ac:dyDescent="0.2">
      <c r="A40" s="246">
        <v>1</v>
      </c>
      <c r="B40" s="247" t="s">
        <v>259</v>
      </c>
      <c r="C40" s="229">
        <v>11.2</v>
      </c>
    </row>
    <row r="41" spans="1:9" x14ac:dyDescent="0.2">
      <c r="A41" s="229">
        <v>2</v>
      </c>
      <c r="B41" s="230" t="s">
        <v>260</v>
      </c>
      <c r="C41" s="229">
        <v>0.2</v>
      </c>
    </row>
    <row r="42" spans="1:9" x14ac:dyDescent="0.2">
      <c r="A42" s="229">
        <v>3</v>
      </c>
      <c r="B42" s="230" t="s">
        <v>261</v>
      </c>
      <c r="C42" s="229">
        <v>0</v>
      </c>
    </row>
    <row r="43" spans="1:9" x14ac:dyDescent="0.2">
      <c r="A43" s="229">
        <v>4</v>
      </c>
      <c r="B43" s="230" t="s">
        <v>262</v>
      </c>
      <c r="C43" s="229">
        <v>759.9</v>
      </c>
      <c r="F43" s="231"/>
      <c r="G43" s="231"/>
      <c r="H43" s="231"/>
      <c r="I43" s="231"/>
    </row>
    <row r="44" spans="1:9" ht="15" x14ac:dyDescent="0.25">
      <c r="A44" s="229"/>
      <c r="B44" s="232" t="s">
        <v>244</v>
      </c>
      <c r="C44" s="233">
        <f>SUM(C40:C43)</f>
        <v>771.3</v>
      </c>
    </row>
    <row r="47" spans="1:9" ht="15.75" thickBot="1" x14ac:dyDescent="0.3">
      <c r="A47" s="308" t="s">
        <v>271</v>
      </c>
      <c r="B47" s="309"/>
      <c r="C47" s="309"/>
      <c r="D47" s="309"/>
      <c r="E47" s="309"/>
    </row>
    <row r="48" spans="1:9" ht="15.75" thickBot="1" x14ac:dyDescent="0.3">
      <c r="A48" s="215" t="s">
        <v>154</v>
      </c>
    </row>
    <row r="49" spans="1:4" ht="15" x14ac:dyDescent="0.25">
      <c r="A49" s="218"/>
      <c r="B49" s="222" t="s">
        <v>253</v>
      </c>
      <c r="C49" s="221"/>
    </row>
    <row r="50" spans="1:4" x14ac:dyDescent="0.2">
      <c r="A50" s="221">
        <v>1</v>
      </c>
      <c r="B50" s="228" t="s">
        <v>263</v>
      </c>
      <c r="C50" s="234">
        <v>479</v>
      </c>
    </row>
    <row r="51" spans="1:4" ht="38.25" x14ac:dyDescent="0.2">
      <c r="A51" s="221">
        <f>A50+1</f>
        <v>2</v>
      </c>
      <c r="B51" s="220" t="s">
        <v>264</v>
      </c>
      <c r="C51" s="234">
        <v>12938</v>
      </c>
    </row>
    <row r="52" spans="1:4" ht="15" x14ac:dyDescent="0.25">
      <c r="A52" s="221"/>
      <c r="B52" s="222" t="s">
        <v>265</v>
      </c>
      <c r="C52" s="223">
        <f>SUM(C50:C51)</f>
        <v>13417</v>
      </c>
    </row>
    <row r="54" spans="1:4" ht="15" x14ac:dyDescent="0.25">
      <c r="B54" s="235"/>
    </row>
    <row r="55" spans="1:4" ht="15" x14ac:dyDescent="0.25">
      <c r="A55" s="224"/>
      <c r="B55" s="94"/>
      <c r="C55" s="226"/>
      <c r="D55" s="94"/>
    </row>
  </sheetData>
  <mergeCells count="3">
    <mergeCell ref="A2:E2"/>
    <mergeCell ref="A4:E4"/>
    <mergeCell ref="A47:E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4</vt:i4>
      </vt:variant>
    </vt:vector>
  </HeadingPairs>
  <TitlesOfParts>
    <vt:vector size="11" baseType="lpstr">
      <vt:lpstr>Фінплан</vt:lpstr>
      <vt:lpstr>Додаток 1</vt:lpstr>
      <vt:lpstr>Додаток 2</vt:lpstr>
      <vt:lpstr>Звіт </vt:lpstr>
      <vt:lpstr>Додаток 1 звіт</vt:lpstr>
      <vt:lpstr>Додаток 2 звіт</vt:lpstr>
      <vt:lpstr>Розшифровка статей</vt:lpstr>
      <vt:lpstr>'Додаток 1 звіт'!Excel_BuiltIn_Print_Area</vt:lpstr>
      <vt:lpstr>'Звіт '!Excel_BuiltIn_Print_Area</vt:lpstr>
      <vt:lpstr>'Додаток 1 звіт'!Область_друку</vt:lpstr>
      <vt:lpstr>'Звіт 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Maryna</cp:lastModifiedBy>
  <cp:lastPrinted>2023-12-19T13:07:56Z</cp:lastPrinted>
  <dcterms:created xsi:type="dcterms:W3CDTF">2023-11-24T08:04:31Z</dcterms:created>
  <dcterms:modified xsi:type="dcterms:W3CDTF">2024-08-12T05:38:03Z</dcterms:modified>
</cp:coreProperties>
</file>