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І квартал" sheetId="4" r:id="rId1"/>
    <sheet name="І півріччя" sheetId="5" r:id="rId2"/>
  </sheets>
  <calcPr calcId="145621"/>
</workbook>
</file>

<file path=xl/calcChain.xml><?xml version="1.0" encoding="utf-8"?>
<calcChain xmlns="http://schemas.openxmlformats.org/spreadsheetml/2006/main">
  <c r="F67" i="5" l="1"/>
  <c r="F66" i="5"/>
  <c r="E65" i="5"/>
  <c r="F65" i="5" s="1"/>
  <c r="D65" i="5"/>
  <c r="C65" i="5"/>
  <c r="F63" i="5"/>
  <c r="F62" i="5"/>
  <c r="E61" i="5"/>
  <c r="F61" i="5" s="1"/>
  <c r="D61" i="5"/>
  <c r="C61" i="5"/>
  <c r="F60" i="5"/>
  <c r="F59" i="5"/>
  <c r="F58" i="5"/>
  <c r="F57" i="5"/>
  <c r="F56" i="5"/>
  <c r="E55" i="5"/>
  <c r="F55" i="5" s="1"/>
  <c r="D55" i="5"/>
  <c r="C55" i="5"/>
  <c r="F46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E27" i="5"/>
  <c r="E41" i="5" s="1"/>
  <c r="D27" i="5"/>
  <c r="D41" i="5" s="1"/>
  <c r="C27" i="5"/>
  <c r="C41" i="5" s="1"/>
  <c r="C43" i="5" s="1"/>
  <c r="F26" i="5"/>
  <c r="F25" i="5"/>
  <c r="E24" i="5"/>
  <c r="C24" i="5"/>
  <c r="F23" i="5"/>
  <c r="F22" i="5"/>
  <c r="F21" i="5"/>
  <c r="F20" i="5"/>
  <c r="F19" i="5"/>
  <c r="F18" i="5"/>
  <c r="F17" i="5"/>
  <c r="F16" i="5"/>
  <c r="F15" i="5"/>
  <c r="F14" i="5"/>
  <c r="F13" i="5"/>
  <c r="E12" i="5"/>
  <c r="F12" i="5" s="1"/>
  <c r="D12" i="5"/>
  <c r="D24" i="5" s="1"/>
  <c r="C12" i="5"/>
  <c r="F24" i="5" l="1"/>
  <c r="C45" i="5"/>
  <c r="C47" i="5"/>
  <c r="C44" i="5"/>
  <c r="D43" i="5"/>
  <c r="E43" i="5"/>
  <c r="F41" i="5"/>
  <c r="F27" i="5"/>
  <c r="F67" i="4"/>
  <c r="F66" i="4"/>
  <c r="E65" i="4"/>
  <c r="F65" i="4" s="1"/>
  <c r="D65" i="4"/>
  <c r="C65" i="4"/>
  <c r="F63" i="4"/>
  <c r="F62" i="4"/>
  <c r="E61" i="4"/>
  <c r="F61" i="4" s="1"/>
  <c r="D61" i="4"/>
  <c r="C61" i="4"/>
  <c r="F60" i="4"/>
  <c r="F59" i="4"/>
  <c r="F58" i="4"/>
  <c r="F57" i="4"/>
  <c r="F56" i="4"/>
  <c r="E55" i="4"/>
  <c r="F55" i="4" s="1"/>
  <c r="D55" i="4"/>
  <c r="C55" i="4"/>
  <c r="F46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27" i="4"/>
  <c r="E41" i="4" s="1"/>
  <c r="D27" i="4"/>
  <c r="D41" i="4" s="1"/>
  <c r="C27" i="4"/>
  <c r="C41" i="4" s="1"/>
  <c r="C43" i="4" s="1"/>
  <c r="F26" i="4"/>
  <c r="F25" i="4"/>
  <c r="E24" i="4"/>
  <c r="F24" i="4" s="1"/>
  <c r="C24" i="4"/>
  <c r="F23" i="4"/>
  <c r="F22" i="4"/>
  <c r="F21" i="4"/>
  <c r="F20" i="4"/>
  <c r="F19" i="4"/>
  <c r="F18" i="4"/>
  <c r="F17" i="4"/>
  <c r="F16" i="4"/>
  <c r="F15" i="4"/>
  <c r="F14" i="4"/>
  <c r="F13" i="4"/>
  <c r="F12" i="4"/>
  <c r="E12" i="4"/>
  <c r="D12" i="4"/>
  <c r="D24" i="4" s="1"/>
  <c r="C12" i="4"/>
  <c r="D45" i="5" l="1"/>
  <c r="D47" i="5"/>
  <c r="D44" i="5"/>
  <c r="C48" i="5"/>
  <c r="C50" i="5" s="1"/>
  <c r="C51" i="5" s="1"/>
  <c r="C49" i="5"/>
  <c r="E45" i="5"/>
  <c r="F45" i="5" s="1"/>
  <c r="E47" i="5"/>
  <c r="E44" i="5"/>
  <c r="F44" i="5" s="1"/>
  <c r="F43" i="5"/>
  <c r="C44" i="4"/>
  <c r="C45" i="4"/>
  <c r="C47" i="4"/>
  <c r="D43" i="4"/>
  <c r="E43" i="4"/>
  <c r="F41" i="4"/>
  <c r="F27" i="4"/>
  <c r="C52" i="5" l="1"/>
  <c r="C53" i="5"/>
  <c r="D48" i="5"/>
  <c r="D50" i="5" s="1"/>
  <c r="D51" i="5" s="1"/>
  <c r="D49" i="5"/>
  <c r="F47" i="5"/>
  <c r="E49" i="5"/>
  <c r="F49" i="5" s="1"/>
  <c r="E48" i="5"/>
  <c r="F43" i="4"/>
  <c r="E45" i="4"/>
  <c r="F45" i="4" s="1"/>
  <c r="E47" i="4"/>
  <c r="E44" i="4"/>
  <c r="F44" i="4" s="1"/>
  <c r="D45" i="4"/>
  <c r="D47" i="4"/>
  <c r="D44" i="4"/>
  <c r="C48" i="4"/>
  <c r="C50" i="4" s="1"/>
  <c r="C51" i="4" s="1"/>
  <c r="C49" i="4"/>
  <c r="D52" i="5" l="1"/>
  <c r="D53" i="5"/>
  <c r="F48" i="5"/>
  <c r="E50" i="5"/>
  <c r="C52" i="4"/>
  <c r="C53" i="4"/>
  <c r="D48" i="4"/>
  <c r="D50" i="4" s="1"/>
  <c r="D51" i="4" s="1"/>
  <c r="D49" i="4"/>
  <c r="F47" i="4"/>
  <c r="E49" i="4"/>
  <c r="F49" i="4" s="1"/>
  <c r="E48" i="4"/>
  <c r="E51" i="5" l="1"/>
  <c r="F50" i="5"/>
  <c r="F48" i="4"/>
  <c r="E50" i="4"/>
  <c r="D52" i="4"/>
  <c r="D53" i="4"/>
  <c r="F51" i="5" l="1"/>
  <c r="E53" i="5"/>
  <c r="F53" i="5" s="1"/>
  <c r="E52" i="5"/>
  <c r="F52" i="5" s="1"/>
  <c r="E51" i="4"/>
  <c r="F50" i="4"/>
  <c r="F51" i="4" l="1"/>
  <c r="E53" i="4"/>
  <c r="F53" i="4" s="1"/>
  <c r="E52" i="4"/>
  <c r="F52" i="4" s="1"/>
</calcChain>
</file>

<file path=xl/sharedStrings.xml><?xml version="1.0" encoding="utf-8"?>
<sst xmlns="http://schemas.openxmlformats.org/spreadsheetml/2006/main" count="254" uniqueCount="127">
  <si>
    <t xml:space="preserve">                                                                                                                                                                                                           </t>
  </si>
  <si>
    <t>Додаток 2 до Порядку складання, затвердження та контролю виконання фінансових планів  підприємств, що належать до комунальної власності Луцької міської територіальної громади</t>
  </si>
  <si>
    <t xml:space="preserve">Звіт про виконання фінансового плану підприємства </t>
  </si>
  <si>
    <t>КП "ЛУЦЬКСВІТЛО"</t>
  </si>
  <si>
    <t>тис. грн</t>
  </si>
  <si>
    <t>Назва показника</t>
  </si>
  <si>
    <t>Код рядка</t>
  </si>
  <si>
    <t>Факт відповідного періоду минулого року</t>
  </si>
  <si>
    <t>Планові показники звітного періоду</t>
  </si>
  <si>
    <t>Фактичні показники звітного періоду</t>
  </si>
  <si>
    <t>Відхилення фактичних показників від планових</t>
  </si>
  <si>
    <t xml:space="preserve">І. Результати діяльності: </t>
  </si>
  <si>
    <t>1.Доходи</t>
  </si>
  <si>
    <t xml:space="preserve">Дохід (виручка) від реалізації продукції (товарів, робіт, послуг), у т.ч. </t>
  </si>
  <si>
    <t>1101</t>
  </si>
  <si>
    <t xml:space="preserve">    послуги, надані фізичним особам</t>
  </si>
  <si>
    <t>1101/1</t>
  </si>
  <si>
    <t xml:space="preserve">    послуги, надані юридичним особам</t>
  </si>
  <si>
    <t>1101/2</t>
  </si>
  <si>
    <t xml:space="preserve">    фінансування робіт з бюджету міста (розшифрування) </t>
  </si>
  <si>
    <t>1101/3</t>
  </si>
  <si>
    <t>Субсидії, пільги з бюджету</t>
  </si>
  <si>
    <t>1102</t>
  </si>
  <si>
    <t>Дотації з бюджету</t>
  </si>
  <si>
    <t>1103</t>
  </si>
  <si>
    <t>Дохід від здачі майна в оренду</t>
  </si>
  <si>
    <t>1104</t>
  </si>
  <si>
    <t xml:space="preserve">Інші фінансові доходи (розшифрування) </t>
  </si>
  <si>
    <t>1105</t>
  </si>
  <si>
    <t xml:space="preserve">Інші доходи (розшифрування) </t>
  </si>
  <si>
    <t>1106</t>
  </si>
  <si>
    <t>Податок на додану вартість</t>
  </si>
  <si>
    <t>1107</t>
  </si>
  <si>
    <t>Інші непрямі податки</t>
  </si>
  <si>
    <t>1108</t>
  </si>
  <si>
    <t>Інші вирахування з доходу (розшифрування)</t>
  </si>
  <si>
    <t>1109</t>
  </si>
  <si>
    <t>Разом чисті доходи</t>
  </si>
  <si>
    <t>1100</t>
  </si>
  <si>
    <t xml:space="preserve">2.Витрати </t>
  </si>
  <si>
    <t xml:space="preserve">Собівартість реалізованої продукції (товарів, робіт та послуг) </t>
  </si>
  <si>
    <t>1201</t>
  </si>
  <si>
    <t>Адміністративні витрати, у тому числі:</t>
  </si>
  <si>
    <t>1202</t>
  </si>
  <si>
    <t xml:space="preserve">   витрати на оплату праці</t>
  </si>
  <si>
    <t>1202/1</t>
  </si>
  <si>
    <t xml:space="preserve">   відрахування на соціальні  заходи </t>
  </si>
  <si>
    <t>1202/2</t>
  </si>
  <si>
    <t xml:space="preserve">   витрати, пов'язані з використанням службових автомобілів </t>
  </si>
  <si>
    <t>1202/3</t>
  </si>
  <si>
    <t xml:space="preserve">   витрати на консалтингові послуги </t>
  </si>
  <si>
    <t>1202/4</t>
  </si>
  <si>
    <t xml:space="preserve">   витрати на страхові послуги </t>
  </si>
  <si>
    <t>1202/5</t>
  </si>
  <si>
    <r>
      <rPr>
        <i/>
        <sz val="9"/>
        <color indexed="8"/>
        <rFont val="Times New Roman"/>
        <family val="1"/>
        <charset val="204"/>
      </rPr>
      <t xml:space="preserve">   витрати та послуги зв</t>
    </r>
    <r>
      <rPr>
        <sz val="9"/>
        <color indexed="8"/>
        <rFont val="Arial"/>
        <family val="2"/>
        <charset val="204"/>
      </rPr>
      <t>'</t>
    </r>
    <r>
      <rPr>
        <i/>
        <sz val="9"/>
        <color indexed="8"/>
        <rFont val="Times New Roman"/>
        <family val="1"/>
        <charset val="204"/>
      </rPr>
      <t>язку</t>
    </r>
  </si>
  <si>
    <t>1202/6</t>
  </si>
  <si>
    <t xml:space="preserve">   витрати на відрядження</t>
  </si>
  <si>
    <t>1202/7</t>
  </si>
  <si>
    <t xml:space="preserve">   витрати на аудиторські послуги </t>
  </si>
  <si>
    <t>1202/8</t>
  </si>
  <si>
    <t xml:space="preserve">   інші адміністративні витрати (розшифрування) </t>
  </si>
  <si>
    <t>1202/9</t>
  </si>
  <si>
    <t>Витрати на збут (розшифрування)</t>
  </si>
  <si>
    <t>1203</t>
  </si>
  <si>
    <t>Інші операційні витрати  (розшифрування)</t>
  </si>
  <si>
    <t>1204</t>
  </si>
  <si>
    <t xml:space="preserve">Фінансові витрати (розшифрування) </t>
  </si>
  <si>
    <t>1205</t>
  </si>
  <si>
    <t>Інші витрати (розшифрування)</t>
  </si>
  <si>
    <t>1206</t>
  </si>
  <si>
    <t xml:space="preserve">Разом витрат </t>
  </si>
  <si>
    <t>1200</t>
  </si>
  <si>
    <t xml:space="preserve">ІІ. Фінансові результати діяльності: </t>
  </si>
  <si>
    <t xml:space="preserve">Фінансовий результат від операційної діяльності </t>
  </si>
  <si>
    <t>2100</t>
  </si>
  <si>
    <t xml:space="preserve">   прибуток</t>
  </si>
  <si>
    <t>2100/1</t>
  </si>
  <si>
    <t xml:space="preserve">   збиток </t>
  </si>
  <si>
    <t>2100/2</t>
  </si>
  <si>
    <t xml:space="preserve">Доходи/втрати від участі в капіталі </t>
  </si>
  <si>
    <t>2200</t>
  </si>
  <si>
    <t xml:space="preserve">Фінансовий результат до оподаткування  </t>
  </si>
  <si>
    <t>2300</t>
  </si>
  <si>
    <t xml:space="preserve">  прибуток</t>
  </si>
  <si>
    <t>2300/1</t>
  </si>
  <si>
    <t xml:space="preserve">  збиток </t>
  </si>
  <si>
    <t>2300/2</t>
  </si>
  <si>
    <t xml:space="preserve">Податок на прибуток </t>
  </si>
  <si>
    <t>2400</t>
  </si>
  <si>
    <t xml:space="preserve">Чистий фінансовий  результат, у тому числі: </t>
  </si>
  <si>
    <t>2500</t>
  </si>
  <si>
    <t xml:space="preserve">  прибуток </t>
  </si>
  <si>
    <t>2500/1</t>
  </si>
  <si>
    <t>2500/2</t>
  </si>
  <si>
    <r>
      <rPr>
        <b/>
        <sz val="11"/>
        <color indexed="8"/>
        <rFont val="Times New Roman"/>
        <family val="1"/>
        <charset val="204"/>
      </rPr>
      <t>ІІІ. 0бов</t>
    </r>
    <r>
      <rPr>
        <b/>
        <sz val="11"/>
        <color indexed="8"/>
        <rFont val="Arial"/>
        <family val="2"/>
        <charset val="204"/>
      </rPr>
      <t>ֹ'</t>
    </r>
    <r>
      <rPr>
        <b/>
        <sz val="11"/>
        <color indexed="8"/>
        <rFont val="Times New Roman"/>
        <family val="1"/>
        <charset val="204"/>
      </rPr>
      <t xml:space="preserve">язкові платежі підприємства до бюджету та цільових фондів </t>
    </r>
  </si>
  <si>
    <t>Сплата поточних податків та обов’язкових платежів до бюджету, у тому числі:</t>
  </si>
  <si>
    <t>3100</t>
  </si>
  <si>
    <t>податок на прибуток</t>
  </si>
  <si>
    <t>3110</t>
  </si>
  <si>
    <t>відрахування частини чистого прибутку до бюджету</t>
  </si>
  <si>
    <t>3120</t>
  </si>
  <si>
    <t>ПДВ, що підлягає сплаті до бюджету за підсумками звітного періоду</t>
  </si>
  <si>
    <t>3130</t>
  </si>
  <si>
    <t>ПДВ, що підлягає відшкодуванню з бюджету за підсумками звітного періоду</t>
  </si>
  <si>
    <t>3140</t>
  </si>
  <si>
    <t>інші податки (розшифрувати)</t>
  </si>
  <si>
    <t>3150</t>
  </si>
  <si>
    <t>Внески до цільових фондів</t>
  </si>
  <si>
    <t>3200</t>
  </si>
  <si>
    <t>Єдиний соціальний внесок</t>
  </si>
  <si>
    <t>3210</t>
  </si>
  <si>
    <t>Військовий збір</t>
  </si>
  <si>
    <t>3220</t>
  </si>
  <si>
    <t>інше (розшифрувати)</t>
  </si>
  <si>
    <t>Погашення заборгованості, всього, втому числі:</t>
  </si>
  <si>
    <t>3300</t>
  </si>
  <si>
    <t>зі сплати податків та зборів</t>
  </si>
  <si>
    <t>3310</t>
  </si>
  <si>
    <t>із виплати заробітної плати</t>
  </si>
  <si>
    <t>3320</t>
  </si>
  <si>
    <t>Керівник підприємства     ___________________________     Валерій МАЗІН</t>
  </si>
  <si>
    <t xml:space="preserve">                                                        (підпис) </t>
  </si>
  <si>
    <t xml:space="preserve"> </t>
  </si>
  <si>
    <t>Головний бухгалтер    _______________________________  Наталія НЕКРИТЮК</t>
  </si>
  <si>
    <t>за І квартал 2025 р.</t>
  </si>
  <si>
    <t xml:space="preserve">                                         (підпис) </t>
  </si>
  <si>
    <t>за І півріччя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</si>
</sst>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10"/>
      <color indexed="8"/>
      <name val="Arial Cyr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name val="Times New Roman Cyr"/>
      <family val="1"/>
      <charset val="204"/>
    </font>
    <font>
      <b/>
      <sz val="12"/>
      <color indexed="8"/>
      <name val="Times New Roman"/>
      <family val="1"/>
      <charset val="1"/>
    </font>
    <font>
      <b/>
      <i/>
      <sz val="10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i/>
      <u/>
      <sz val="10"/>
      <color indexed="8"/>
      <name val="Arial Cyr"/>
      <charset val="204"/>
    </font>
    <font>
      <b/>
      <sz val="11"/>
      <color indexed="8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 Cyr"/>
      <family val="1"/>
      <charset val="204"/>
    </font>
    <font>
      <i/>
      <sz val="10"/>
      <color indexed="8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2" borderId="0" xfId="0" applyFill="1"/>
    <xf numFmtId="0" fontId="6" fillId="0" borderId="0" xfId="1" applyNumberFormat="1" applyFont="1" applyFill="1" applyBorder="1" applyAlignment="1" applyProtection="1"/>
    <xf numFmtId="0" fontId="7" fillId="0" borderId="1" xfId="1" applyNumberFormat="1" applyFont="1" applyFill="1" applyBorder="1" applyAlignment="1" applyProtection="1">
      <alignment wrapText="1"/>
    </xf>
    <xf numFmtId="49" fontId="7" fillId="0" borderId="1" xfId="1" applyNumberFormat="1" applyFont="1" applyFill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wrapText="1"/>
    </xf>
    <xf numFmtId="49" fontId="8" fillId="0" borderId="1" xfId="1" applyNumberFormat="1" applyFont="1" applyFill="1" applyBorder="1" applyAlignment="1" applyProtection="1">
      <alignment horizontal="center" wrapText="1"/>
    </xf>
    <xf numFmtId="0" fontId="9" fillId="0" borderId="1" xfId="1" applyNumberFormat="1" applyFont="1" applyFill="1" applyBorder="1" applyAlignment="1" applyProtection="1">
      <alignment wrapText="1"/>
    </xf>
    <xf numFmtId="0" fontId="10" fillId="0" borderId="1" xfId="1" applyNumberFormat="1" applyFont="1" applyFill="1" applyBorder="1" applyAlignment="1" applyProtection="1">
      <alignment horizontal="right" wrapText="1"/>
    </xf>
    <xf numFmtId="49" fontId="11" fillId="0" borderId="1" xfId="1" applyNumberFormat="1" applyFont="1" applyFill="1" applyBorder="1" applyAlignment="1" applyProtection="1">
      <alignment horizont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49" fontId="13" fillId="0" borderId="1" xfId="1" applyNumberFormat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right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/>
    <xf numFmtId="0" fontId="4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left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wrapText="1"/>
    </xf>
    <xf numFmtId="0" fontId="13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 applyProtection="1">
      <alignment horizontal="center" vertical="center" wrapText="1"/>
    </xf>
    <xf numFmtId="49" fontId="1" fillId="0" borderId="0" xfId="1" applyNumberFormat="1" applyFont="1" applyFill="1" applyBorder="1" applyAlignment="1" applyProtection="1">
      <alignment horizontal="center" wrapText="1"/>
    </xf>
    <xf numFmtId="0" fontId="1" fillId="0" borderId="0" xfId="1" applyNumberFormat="1" applyFont="1" applyFill="1" applyBorder="1" applyAlignment="1" applyProtection="1">
      <alignment wrapText="1"/>
    </xf>
    <xf numFmtId="0" fontId="1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49" fontId="0" fillId="0" borderId="0" xfId="0" applyNumberFormat="1" applyAlignment="1">
      <alignment horizontal="center"/>
    </xf>
    <xf numFmtId="0" fontId="0" fillId="0" borderId="0" xfId="0" applyAlignment="1">
      <alignment horizontal="justify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0" xfId="1" applyNumberFormat="1" applyFont="1" applyFill="1" applyBorder="1" applyAlignment="1" applyProtection="1">
      <alignment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5"/>
  <sheetViews>
    <sheetView topLeftCell="A16" workbookViewId="0">
      <selection activeCell="A14" sqref="A14"/>
    </sheetView>
  </sheetViews>
  <sheetFormatPr defaultColWidth="9" defaultRowHeight="15" x14ac:dyDescent="0.25"/>
  <cols>
    <col min="1" max="1" width="45" customWidth="1"/>
    <col min="2" max="2" width="6.28515625" style="49" customWidth="1"/>
    <col min="3" max="3" width="17.140625" style="50" customWidth="1"/>
    <col min="4" max="4" width="21.42578125" style="50" customWidth="1"/>
    <col min="5" max="5" width="21.5703125" style="50" customWidth="1"/>
    <col min="6" max="6" width="25.85546875" style="50" customWidth="1"/>
    <col min="257" max="257" width="45" customWidth="1"/>
    <col min="258" max="258" width="6.28515625" customWidth="1"/>
    <col min="259" max="259" width="17.140625" customWidth="1"/>
    <col min="260" max="260" width="21.42578125" customWidth="1"/>
    <col min="261" max="261" width="21.5703125" customWidth="1"/>
    <col min="262" max="262" width="25.85546875" customWidth="1"/>
    <col min="513" max="513" width="45" customWidth="1"/>
    <col min="514" max="514" width="6.28515625" customWidth="1"/>
    <col min="515" max="515" width="17.140625" customWidth="1"/>
    <col min="516" max="516" width="21.42578125" customWidth="1"/>
    <col min="517" max="517" width="21.5703125" customWidth="1"/>
    <col min="518" max="518" width="25.85546875" customWidth="1"/>
    <col min="769" max="769" width="45" customWidth="1"/>
    <col min="770" max="770" width="6.28515625" customWidth="1"/>
    <col min="771" max="771" width="17.140625" customWidth="1"/>
    <col min="772" max="772" width="21.42578125" customWidth="1"/>
    <col min="773" max="773" width="21.5703125" customWidth="1"/>
    <col min="774" max="774" width="25.85546875" customWidth="1"/>
    <col min="1025" max="1025" width="45" customWidth="1"/>
    <col min="1026" max="1026" width="6.28515625" customWidth="1"/>
    <col min="1027" max="1027" width="17.140625" customWidth="1"/>
    <col min="1028" max="1028" width="21.42578125" customWidth="1"/>
    <col min="1029" max="1029" width="21.5703125" customWidth="1"/>
    <col min="1030" max="1030" width="25.85546875" customWidth="1"/>
    <col min="1281" max="1281" width="45" customWidth="1"/>
    <col min="1282" max="1282" width="6.28515625" customWidth="1"/>
    <col min="1283" max="1283" width="17.140625" customWidth="1"/>
    <col min="1284" max="1284" width="21.42578125" customWidth="1"/>
    <col min="1285" max="1285" width="21.5703125" customWidth="1"/>
    <col min="1286" max="1286" width="25.85546875" customWidth="1"/>
    <col min="1537" max="1537" width="45" customWidth="1"/>
    <col min="1538" max="1538" width="6.28515625" customWidth="1"/>
    <col min="1539" max="1539" width="17.140625" customWidth="1"/>
    <col min="1540" max="1540" width="21.42578125" customWidth="1"/>
    <col min="1541" max="1541" width="21.5703125" customWidth="1"/>
    <col min="1542" max="1542" width="25.85546875" customWidth="1"/>
    <col min="1793" max="1793" width="45" customWidth="1"/>
    <col min="1794" max="1794" width="6.28515625" customWidth="1"/>
    <col min="1795" max="1795" width="17.140625" customWidth="1"/>
    <col min="1796" max="1796" width="21.42578125" customWidth="1"/>
    <col min="1797" max="1797" width="21.5703125" customWidth="1"/>
    <col min="1798" max="1798" width="25.85546875" customWidth="1"/>
    <col min="2049" max="2049" width="45" customWidth="1"/>
    <col min="2050" max="2050" width="6.28515625" customWidth="1"/>
    <col min="2051" max="2051" width="17.140625" customWidth="1"/>
    <col min="2052" max="2052" width="21.42578125" customWidth="1"/>
    <col min="2053" max="2053" width="21.5703125" customWidth="1"/>
    <col min="2054" max="2054" width="25.85546875" customWidth="1"/>
    <col min="2305" max="2305" width="45" customWidth="1"/>
    <col min="2306" max="2306" width="6.28515625" customWidth="1"/>
    <col min="2307" max="2307" width="17.140625" customWidth="1"/>
    <col min="2308" max="2308" width="21.42578125" customWidth="1"/>
    <col min="2309" max="2309" width="21.5703125" customWidth="1"/>
    <col min="2310" max="2310" width="25.85546875" customWidth="1"/>
    <col min="2561" max="2561" width="45" customWidth="1"/>
    <col min="2562" max="2562" width="6.28515625" customWidth="1"/>
    <col min="2563" max="2563" width="17.140625" customWidth="1"/>
    <col min="2564" max="2564" width="21.42578125" customWidth="1"/>
    <col min="2565" max="2565" width="21.5703125" customWidth="1"/>
    <col min="2566" max="2566" width="25.85546875" customWidth="1"/>
    <col min="2817" max="2817" width="45" customWidth="1"/>
    <col min="2818" max="2818" width="6.28515625" customWidth="1"/>
    <col min="2819" max="2819" width="17.140625" customWidth="1"/>
    <col min="2820" max="2820" width="21.42578125" customWidth="1"/>
    <col min="2821" max="2821" width="21.5703125" customWidth="1"/>
    <col min="2822" max="2822" width="25.85546875" customWidth="1"/>
    <col min="3073" max="3073" width="45" customWidth="1"/>
    <col min="3074" max="3074" width="6.28515625" customWidth="1"/>
    <col min="3075" max="3075" width="17.140625" customWidth="1"/>
    <col min="3076" max="3076" width="21.42578125" customWidth="1"/>
    <col min="3077" max="3077" width="21.5703125" customWidth="1"/>
    <col min="3078" max="3078" width="25.85546875" customWidth="1"/>
    <col min="3329" max="3329" width="45" customWidth="1"/>
    <col min="3330" max="3330" width="6.28515625" customWidth="1"/>
    <col min="3331" max="3331" width="17.140625" customWidth="1"/>
    <col min="3332" max="3332" width="21.42578125" customWidth="1"/>
    <col min="3333" max="3333" width="21.5703125" customWidth="1"/>
    <col min="3334" max="3334" width="25.85546875" customWidth="1"/>
    <col min="3585" max="3585" width="45" customWidth="1"/>
    <col min="3586" max="3586" width="6.28515625" customWidth="1"/>
    <col min="3587" max="3587" width="17.140625" customWidth="1"/>
    <col min="3588" max="3588" width="21.42578125" customWidth="1"/>
    <col min="3589" max="3589" width="21.5703125" customWidth="1"/>
    <col min="3590" max="3590" width="25.85546875" customWidth="1"/>
    <col min="3841" max="3841" width="45" customWidth="1"/>
    <col min="3842" max="3842" width="6.28515625" customWidth="1"/>
    <col min="3843" max="3843" width="17.140625" customWidth="1"/>
    <col min="3844" max="3844" width="21.42578125" customWidth="1"/>
    <col min="3845" max="3845" width="21.5703125" customWidth="1"/>
    <col min="3846" max="3846" width="25.85546875" customWidth="1"/>
    <col min="4097" max="4097" width="45" customWidth="1"/>
    <col min="4098" max="4098" width="6.28515625" customWidth="1"/>
    <col min="4099" max="4099" width="17.140625" customWidth="1"/>
    <col min="4100" max="4100" width="21.42578125" customWidth="1"/>
    <col min="4101" max="4101" width="21.5703125" customWidth="1"/>
    <col min="4102" max="4102" width="25.85546875" customWidth="1"/>
    <col min="4353" max="4353" width="45" customWidth="1"/>
    <col min="4354" max="4354" width="6.28515625" customWidth="1"/>
    <col min="4355" max="4355" width="17.140625" customWidth="1"/>
    <col min="4356" max="4356" width="21.42578125" customWidth="1"/>
    <col min="4357" max="4357" width="21.5703125" customWidth="1"/>
    <col min="4358" max="4358" width="25.85546875" customWidth="1"/>
    <col min="4609" max="4609" width="45" customWidth="1"/>
    <col min="4610" max="4610" width="6.28515625" customWidth="1"/>
    <col min="4611" max="4611" width="17.140625" customWidth="1"/>
    <col min="4612" max="4612" width="21.42578125" customWidth="1"/>
    <col min="4613" max="4613" width="21.5703125" customWidth="1"/>
    <col min="4614" max="4614" width="25.85546875" customWidth="1"/>
    <col min="4865" max="4865" width="45" customWidth="1"/>
    <col min="4866" max="4866" width="6.28515625" customWidth="1"/>
    <col min="4867" max="4867" width="17.140625" customWidth="1"/>
    <col min="4868" max="4868" width="21.42578125" customWidth="1"/>
    <col min="4869" max="4869" width="21.5703125" customWidth="1"/>
    <col min="4870" max="4870" width="25.85546875" customWidth="1"/>
    <col min="5121" max="5121" width="45" customWidth="1"/>
    <col min="5122" max="5122" width="6.28515625" customWidth="1"/>
    <col min="5123" max="5123" width="17.140625" customWidth="1"/>
    <col min="5124" max="5124" width="21.42578125" customWidth="1"/>
    <col min="5125" max="5125" width="21.5703125" customWidth="1"/>
    <col min="5126" max="5126" width="25.85546875" customWidth="1"/>
    <col min="5377" max="5377" width="45" customWidth="1"/>
    <col min="5378" max="5378" width="6.28515625" customWidth="1"/>
    <col min="5379" max="5379" width="17.140625" customWidth="1"/>
    <col min="5380" max="5380" width="21.42578125" customWidth="1"/>
    <col min="5381" max="5381" width="21.5703125" customWidth="1"/>
    <col min="5382" max="5382" width="25.85546875" customWidth="1"/>
    <col min="5633" max="5633" width="45" customWidth="1"/>
    <col min="5634" max="5634" width="6.28515625" customWidth="1"/>
    <col min="5635" max="5635" width="17.140625" customWidth="1"/>
    <col min="5636" max="5636" width="21.42578125" customWidth="1"/>
    <col min="5637" max="5637" width="21.5703125" customWidth="1"/>
    <col min="5638" max="5638" width="25.85546875" customWidth="1"/>
    <col min="5889" max="5889" width="45" customWidth="1"/>
    <col min="5890" max="5890" width="6.28515625" customWidth="1"/>
    <col min="5891" max="5891" width="17.140625" customWidth="1"/>
    <col min="5892" max="5892" width="21.42578125" customWidth="1"/>
    <col min="5893" max="5893" width="21.5703125" customWidth="1"/>
    <col min="5894" max="5894" width="25.85546875" customWidth="1"/>
    <col min="6145" max="6145" width="45" customWidth="1"/>
    <col min="6146" max="6146" width="6.28515625" customWidth="1"/>
    <col min="6147" max="6147" width="17.140625" customWidth="1"/>
    <col min="6148" max="6148" width="21.42578125" customWidth="1"/>
    <col min="6149" max="6149" width="21.5703125" customWidth="1"/>
    <col min="6150" max="6150" width="25.85546875" customWidth="1"/>
    <col min="6401" max="6401" width="45" customWidth="1"/>
    <col min="6402" max="6402" width="6.28515625" customWidth="1"/>
    <col min="6403" max="6403" width="17.140625" customWidth="1"/>
    <col min="6404" max="6404" width="21.42578125" customWidth="1"/>
    <col min="6405" max="6405" width="21.5703125" customWidth="1"/>
    <col min="6406" max="6406" width="25.85546875" customWidth="1"/>
    <col min="6657" max="6657" width="45" customWidth="1"/>
    <col min="6658" max="6658" width="6.28515625" customWidth="1"/>
    <col min="6659" max="6659" width="17.140625" customWidth="1"/>
    <col min="6660" max="6660" width="21.42578125" customWidth="1"/>
    <col min="6661" max="6661" width="21.5703125" customWidth="1"/>
    <col min="6662" max="6662" width="25.85546875" customWidth="1"/>
    <col min="6913" max="6913" width="45" customWidth="1"/>
    <col min="6914" max="6914" width="6.28515625" customWidth="1"/>
    <col min="6915" max="6915" width="17.140625" customWidth="1"/>
    <col min="6916" max="6916" width="21.42578125" customWidth="1"/>
    <col min="6917" max="6917" width="21.5703125" customWidth="1"/>
    <col min="6918" max="6918" width="25.85546875" customWidth="1"/>
    <col min="7169" max="7169" width="45" customWidth="1"/>
    <col min="7170" max="7170" width="6.28515625" customWidth="1"/>
    <col min="7171" max="7171" width="17.140625" customWidth="1"/>
    <col min="7172" max="7172" width="21.42578125" customWidth="1"/>
    <col min="7173" max="7173" width="21.5703125" customWidth="1"/>
    <col min="7174" max="7174" width="25.85546875" customWidth="1"/>
    <col min="7425" max="7425" width="45" customWidth="1"/>
    <col min="7426" max="7426" width="6.28515625" customWidth="1"/>
    <col min="7427" max="7427" width="17.140625" customWidth="1"/>
    <col min="7428" max="7428" width="21.42578125" customWidth="1"/>
    <col min="7429" max="7429" width="21.5703125" customWidth="1"/>
    <col min="7430" max="7430" width="25.85546875" customWidth="1"/>
    <col min="7681" max="7681" width="45" customWidth="1"/>
    <col min="7682" max="7682" width="6.28515625" customWidth="1"/>
    <col min="7683" max="7683" width="17.140625" customWidth="1"/>
    <col min="7684" max="7684" width="21.42578125" customWidth="1"/>
    <col min="7685" max="7685" width="21.5703125" customWidth="1"/>
    <col min="7686" max="7686" width="25.85546875" customWidth="1"/>
    <col min="7937" max="7937" width="45" customWidth="1"/>
    <col min="7938" max="7938" width="6.28515625" customWidth="1"/>
    <col min="7939" max="7939" width="17.140625" customWidth="1"/>
    <col min="7940" max="7940" width="21.42578125" customWidth="1"/>
    <col min="7941" max="7941" width="21.5703125" customWidth="1"/>
    <col min="7942" max="7942" width="25.85546875" customWidth="1"/>
    <col min="8193" max="8193" width="45" customWidth="1"/>
    <col min="8194" max="8194" width="6.28515625" customWidth="1"/>
    <col min="8195" max="8195" width="17.140625" customWidth="1"/>
    <col min="8196" max="8196" width="21.42578125" customWidth="1"/>
    <col min="8197" max="8197" width="21.5703125" customWidth="1"/>
    <col min="8198" max="8198" width="25.85546875" customWidth="1"/>
    <col min="8449" max="8449" width="45" customWidth="1"/>
    <col min="8450" max="8450" width="6.28515625" customWidth="1"/>
    <col min="8451" max="8451" width="17.140625" customWidth="1"/>
    <col min="8452" max="8452" width="21.42578125" customWidth="1"/>
    <col min="8453" max="8453" width="21.5703125" customWidth="1"/>
    <col min="8454" max="8454" width="25.85546875" customWidth="1"/>
    <col min="8705" max="8705" width="45" customWidth="1"/>
    <col min="8706" max="8706" width="6.28515625" customWidth="1"/>
    <col min="8707" max="8707" width="17.140625" customWidth="1"/>
    <col min="8708" max="8708" width="21.42578125" customWidth="1"/>
    <col min="8709" max="8709" width="21.5703125" customWidth="1"/>
    <col min="8710" max="8710" width="25.85546875" customWidth="1"/>
    <col min="8961" max="8961" width="45" customWidth="1"/>
    <col min="8962" max="8962" width="6.28515625" customWidth="1"/>
    <col min="8963" max="8963" width="17.140625" customWidth="1"/>
    <col min="8964" max="8964" width="21.42578125" customWidth="1"/>
    <col min="8965" max="8965" width="21.5703125" customWidth="1"/>
    <col min="8966" max="8966" width="25.85546875" customWidth="1"/>
    <col min="9217" max="9217" width="45" customWidth="1"/>
    <col min="9218" max="9218" width="6.28515625" customWidth="1"/>
    <col min="9219" max="9219" width="17.140625" customWidth="1"/>
    <col min="9220" max="9220" width="21.42578125" customWidth="1"/>
    <col min="9221" max="9221" width="21.5703125" customWidth="1"/>
    <col min="9222" max="9222" width="25.85546875" customWidth="1"/>
    <col min="9473" max="9473" width="45" customWidth="1"/>
    <col min="9474" max="9474" width="6.28515625" customWidth="1"/>
    <col min="9475" max="9475" width="17.140625" customWidth="1"/>
    <col min="9476" max="9476" width="21.42578125" customWidth="1"/>
    <col min="9477" max="9477" width="21.5703125" customWidth="1"/>
    <col min="9478" max="9478" width="25.85546875" customWidth="1"/>
    <col min="9729" max="9729" width="45" customWidth="1"/>
    <col min="9730" max="9730" width="6.28515625" customWidth="1"/>
    <col min="9731" max="9731" width="17.140625" customWidth="1"/>
    <col min="9732" max="9732" width="21.42578125" customWidth="1"/>
    <col min="9733" max="9733" width="21.5703125" customWidth="1"/>
    <col min="9734" max="9734" width="25.85546875" customWidth="1"/>
    <col min="9985" max="9985" width="45" customWidth="1"/>
    <col min="9986" max="9986" width="6.28515625" customWidth="1"/>
    <col min="9987" max="9987" width="17.140625" customWidth="1"/>
    <col min="9988" max="9988" width="21.42578125" customWidth="1"/>
    <col min="9989" max="9989" width="21.5703125" customWidth="1"/>
    <col min="9990" max="9990" width="25.85546875" customWidth="1"/>
    <col min="10241" max="10241" width="45" customWidth="1"/>
    <col min="10242" max="10242" width="6.28515625" customWidth="1"/>
    <col min="10243" max="10243" width="17.140625" customWidth="1"/>
    <col min="10244" max="10244" width="21.42578125" customWidth="1"/>
    <col min="10245" max="10245" width="21.5703125" customWidth="1"/>
    <col min="10246" max="10246" width="25.85546875" customWidth="1"/>
    <col min="10497" max="10497" width="45" customWidth="1"/>
    <col min="10498" max="10498" width="6.28515625" customWidth="1"/>
    <col min="10499" max="10499" width="17.140625" customWidth="1"/>
    <col min="10500" max="10500" width="21.42578125" customWidth="1"/>
    <col min="10501" max="10501" width="21.5703125" customWidth="1"/>
    <col min="10502" max="10502" width="25.85546875" customWidth="1"/>
    <col min="10753" max="10753" width="45" customWidth="1"/>
    <col min="10754" max="10754" width="6.28515625" customWidth="1"/>
    <col min="10755" max="10755" width="17.140625" customWidth="1"/>
    <col min="10756" max="10756" width="21.42578125" customWidth="1"/>
    <col min="10757" max="10757" width="21.5703125" customWidth="1"/>
    <col min="10758" max="10758" width="25.85546875" customWidth="1"/>
    <col min="11009" max="11009" width="45" customWidth="1"/>
    <col min="11010" max="11010" width="6.28515625" customWidth="1"/>
    <col min="11011" max="11011" width="17.140625" customWidth="1"/>
    <col min="11012" max="11012" width="21.42578125" customWidth="1"/>
    <col min="11013" max="11013" width="21.5703125" customWidth="1"/>
    <col min="11014" max="11014" width="25.85546875" customWidth="1"/>
    <col min="11265" max="11265" width="45" customWidth="1"/>
    <col min="11266" max="11266" width="6.28515625" customWidth="1"/>
    <col min="11267" max="11267" width="17.140625" customWidth="1"/>
    <col min="11268" max="11268" width="21.42578125" customWidth="1"/>
    <col min="11269" max="11269" width="21.5703125" customWidth="1"/>
    <col min="11270" max="11270" width="25.85546875" customWidth="1"/>
    <col min="11521" max="11521" width="45" customWidth="1"/>
    <col min="11522" max="11522" width="6.28515625" customWidth="1"/>
    <col min="11523" max="11523" width="17.140625" customWidth="1"/>
    <col min="11524" max="11524" width="21.42578125" customWidth="1"/>
    <col min="11525" max="11525" width="21.5703125" customWidth="1"/>
    <col min="11526" max="11526" width="25.85546875" customWidth="1"/>
    <col min="11777" max="11777" width="45" customWidth="1"/>
    <col min="11778" max="11778" width="6.28515625" customWidth="1"/>
    <col min="11779" max="11779" width="17.140625" customWidth="1"/>
    <col min="11780" max="11780" width="21.42578125" customWidth="1"/>
    <col min="11781" max="11781" width="21.5703125" customWidth="1"/>
    <col min="11782" max="11782" width="25.85546875" customWidth="1"/>
    <col min="12033" max="12033" width="45" customWidth="1"/>
    <col min="12034" max="12034" width="6.28515625" customWidth="1"/>
    <col min="12035" max="12035" width="17.140625" customWidth="1"/>
    <col min="12036" max="12036" width="21.42578125" customWidth="1"/>
    <col min="12037" max="12037" width="21.5703125" customWidth="1"/>
    <col min="12038" max="12038" width="25.85546875" customWidth="1"/>
    <col min="12289" max="12289" width="45" customWidth="1"/>
    <col min="12290" max="12290" width="6.28515625" customWidth="1"/>
    <col min="12291" max="12291" width="17.140625" customWidth="1"/>
    <col min="12292" max="12292" width="21.42578125" customWidth="1"/>
    <col min="12293" max="12293" width="21.5703125" customWidth="1"/>
    <col min="12294" max="12294" width="25.85546875" customWidth="1"/>
    <col min="12545" max="12545" width="45" customWidth="1"/>
    <col min="12546" max="12546" width="6.28515625" customWidth="1"/>
    <col min="12547" max="12547" width="17.140625" customWidth="1"/>
    <col min="12548" max="12548" width="21.42578125" customWidth="1"/>
    <col min="12549" max="12549" width="21.5703125" customWidth="1"/>
    <col min="12550" max="12550" width="25.85546875" customWidth="1"/>
    <col min="12801" max="12801" width="45" customWidth="1"/>
    <col min="12802" max="12802" width="6.28515625" customWidth="1"/>
    <col min="12803" max="12803" width="17.140625" customWidth="1"/>
    <col min="12804" max="12804" width="21.42578125" customWidth="1"/>
    <col min="12805" max="12805" width="21.5703125" customWidth="1"/>
    <col min="12806" max="12806" width="25.85546875" customWidth="1"/>
    <col min="13057" max="13057" width="45" customWidth="1"/>
    <col min="13058" max="13058" width="6.28515625" customWidth="1"/>
    <col min="13059" max="13059" width="17.140625" customWidth="1"/>
    <col min="13060" max="13060" width="21.42578125" customWidth="1"/>
    <col min="13061" max="13061" width="21.5703125" customWidth="1"/>
    <col min="13062" max="13062" width="25.85546875" customWidth="1"/>
    <col min="13313" max="13313" width="45" customWidth="1"/>
    <col min="13314" max="13314" width="6.28515625" customWidth="1"/>
    <col min="13315" max="13315" width="17.140625" customWidth="1"/>
    <col min="13316" max="13316" width="21.42578125" customWidth="1"/>
    <col min="13317" max="13317" width="21.5703125" customWidth="1"/>
    <col min="13318" max="13318" width="25.85546875" customWidth="1"/>
    <col min="13569" max="13569" width="45" customWidth="1"/>
    <col min="13570" max="13570" width="6.28515625" customWidth="1"/>
    <col min="13571" max="13571" width="17.140625" customWidth="1"/>
    <col min="13572" max="13572" width="21.42578125" customWidth="1"/>
    <col min="13573" max="13573" width="21.5703125" customWidth="1"/>
    <col min="13574" max="13574" width="25.85546875" customWidth="1"/>
    <col min="13825" max="13825" width="45" customWidth="1"/>
    <col min="13826" max="13826" width="6.28515625" customWidth="1"/>
    <col min="13827" max="13827" width="17.140625" customWidth="1"/>
    <col min="13828" max="13828" width="21.42578125" customWidth="1"/>
    <col min="13829" max="13829" width="21.5703125" customWidth="1"/>
    <col min="13830" max="13830" width="25.85546875" customWidth="1"/>
    <col min="14081" max="14081" width="45" customWidth="1"/>
    <col min="14082" max="14082" width="6.28515625" customWidth="1"/>
    <col min="14083" max="14083" width="17.140625" customWidth="1"/>
    <col min="14084" max="14084" width="21.42578125" customWidth="1"/>
    <col min="14085" max="14085" width="21.5703125" customWidth="1"/>
    <col min="14086" max="14086" width="25.85546875" customWidth="1"/>
    <col min="14337" max="14337" width="45" customWidth="1"/>
    <col min="14338" max="14338" width="6.28515625" customWidth="1"/>
    <col min="14339" max="14339" width="17.140625" customWidth="1"/>
    <col min="14340" max="14340" width="21.42578125" customWidth="1"/>
    <col min="14341" max="14341" width="21.5703125" customWidth="1"/>
    <col min="14342" max="14342" width="25.85546875" customWidth="1"/>
    <col min="14593" max="14593" width="45" customWidth="1"/>
    <col min="14594" max="14594" width="6.28515625" customWidth="1"/>
    <col min="14595" max="14595" width="17.140625" customWidth="1"/>
    <col min="14596" max="14596" width="21.42578125" customWidth="1"/>
    <col min="14597" max="14597" width="21.5703125" customWidth="1"/>
    <col min="14598" max="14598" width="25.85546875" customWidth="1"/>
    <col min="14849" max="14849" width="45" customWidth="1"/>
    <col min="14850" max="14850" width="6.28515625" customWidth="1"/>
    <col min="14851" max="14851" width="17.140625" customWidth="1"/>
    <col min="14852" max="14852" width="21.42578125" customWidth="1"/>
    <col min="14853" max="14853" width="21.5703125" customWidth="1"/>
    <col min="14854" max="14854" width="25.85546875" customWidth="1"/>
    <col min="15105" max="15105" width="45" customWidth="1"/>
    <col min="15106" max="15106" width="6.28515625" customWidth="1"/>
    <col min="15107" max="15107" width="17.140625" customWidth="1"/>
    <col min="15108" max="15108" width="21.42578125" customWidth="1"/>
    <col min="15109" max="15109" width="21.5703125" customWidth="1"/>
    <col min="15110" max="15110" width="25.85546875" customWidth="1"/>
    <col min="15361" max="15361" width="45" customWidth="1"/>
    <col min="15362" max="15362" width="6.28515625" customWidth="1"/>
    <col min="15363" max="15363" width="17.140625" customWidth="1"/>
    <col min="15364" max="15364" width="21.42578125" customWidth="1"/>
    <col min="15365" max="15365" width="21.5703125" customWidth="1"/>
    <col min="15366" max="15366" width="25.85546875" customWidth="1"/>
    <col min="15617" max="15617" width="45" customWidth="1"/>
    <col min="15618" max="15618" width="6.28515625" customWidth="1"/>
    <col min="15619" max="15619" width="17.140625" customWidth="1"/>
    <col min="15620" max="15620" width="21.42578125" customWidth="1"/>
    <col min="15621" max="15621" width="21.5703125" customWidth="1"/>
    <col min="15622" max="15622" width="25.85546875" customWidth="1"/>
    <col min="15873" max="15873" width="45" customWidth="1"/>
    <col min="15874" max="15874" width="6.28515625" customWidth="1"/>
    <col min="15875" max="15875" width="17.140625" customWidth="1"/>
    <col min="15876" max="15876" width="21.42578125" customWidth="1"/>
    <col min="15877" max="15877" width="21.5703125" customWidth="1"/>
    <col min="15878" max="15878" width="25.85546875" customWidth="1"/>
    <col min="16129" max="16129" width="45" customWidth="1"/>
    <col min="16130" max="16130" width="6.28515625" customWidth="1"/>
    <col min="16131" max="16131" width="17.140625" customWidth="1"/>
    <col min="16132" max="16132" width="21.42578125" customWidth="1"/>
    <col min="16133" max="16133" width="21.5703125" customWidth="1"/>
    <col min="16134" max="16134" width="25.85546875" customWidth="1"/>
  </cols>
  <sheetData>
    <row r="1" spans="1:60" ht="53.25" customHeight="1" x14ac:dyDescent="0.25">
      <c r="A1" s="1" t="s">
        <v>0</v>
      </c>
      <c r="B1" s="1"/>
      <c r="C1" s="1"/>
      <c r="D1" s="1"/>
      <c r="E1" s="59" t="s">
        <v>1</v>
      </c>
      <c r="F1" s="59"/>
    </row>
    <row r="2" spans="1:60" ht="20.100000000000001" customHeight="1" x14ac:dyDescent="0.25">
      <c r="A2" s="51"/>
      <c r="B2" s="51"/>
      <c r="C2" s="51"/>
      <c r="D2" s="51"/>
      <c r="E2" s="51"/>
      <c r="F2" s="51"/>
    </row>
    <row r="3" spans="1:60" ht="15.75" customHeight="1" x14ac:dyDescent="0.25">
      <c r="A3" s="60" t="s">
        <v>2</v>
      </c>
      <c r="B3" s="60"/>
      <c r="C3" s="60"/>
      <c r="D3" s="60"/>
      <c r="E3" s="60"/>
      <c r="F3" s="60"/>
    </row>
    <row r="4" spans="1:60" ht="12.75" customHeight="1" x14ac:dyDescent="0.25">
      <c r="A4" s="61" t="s">
        <v>3</v>
      </c>
      <c r="B4" s="61"/>
      <c r="C4" s="61"/>
      <c r="D4" s="61"/>
      <c r="E4" s="61"/>
      <c r="F4" s="61"/>
    </row>
    <row r="5" spans="1:60" ht="12.75" customHeight="1" x14ac:dyDescent="0.25">
      <c r="A5" s="62"/>
      <c r="B5" s="62"/>
      <c r="C5" s="62"/>
      <c r="D5" s="62"/>
      <c r="E5" s="62"/>
      <c r="F5" s="62"/>
    </row>
    <row r="6" spans="1:60" ht="12.75" customHeight="1" x14ac:dyDescent="0.25">
      <c r="A6" s="63" t="s">
        <v>124</v>
      </c>
      <c r="B6" s="63"/>
      <c r="C6" s="63"/>
      <c r="D6" s="63"/>
      <c r="E6" s="63"/>
      <c r="F6" s="63"/>
    </row>
    <row r="7" spans="1:60" ht="13.5" customHeight="1" x14ac:dyDescent="0.25">
      <c r="A7" s="64" t="s">
        <v>4</v>
      </c>
      <c r="B7" s="64"/>
      <c r="C7" s="64"/>
      <c r="D7" s="64"/>
      <c r="E7" s="64"/>
      <c r="F7" s="64"/>
    </row>
    <row r="8" spans="1:60" s="2" customFormat="1" ht="12.75" customHeight="1" x14ac:dyDescent="0.25">
      <c r="A8" s="56" t="s">
        <v>5</v>
      </c>
      <c r="B8" s="57" t="s">
        <v>6</v>
      </c>
      <c r="C8" s="58" t="s">
        <v>7</v>
      </c>
      <c r="D8" s="58" t="s">
        <v>8</v>
      </c>
      <c r="E8" s="58" t="s">
        <v>9</v>
      </c>
      <c r="F8" s="58" t="s">
        <v>10</v>
      </c>
    </row>
    <row r="9" spans="1:60" s="2" customFormat="1" ht="38.25" customHeight="1" x14ac:dyDescent="0.25">
      <c r="A9" s="56"/>
      <c r="B9" s="57"/>
      <c r="C9" s="58"/>
      <c r="D9" s="58"/>
      <c r="E9" s="58"/>
      <c r="F9" s="58"/>
    </row>
    <row r="10" spans="1:60" s="3" customFormat="1" ht="18" customHeight="1" x14ac:dyDescent="0.25">
      <c r="A10" s="54" t="s">
        <v>11</v>
      </c>
      <c r="B10" s="54"/>
      <c r="C10" s="54"/>
      <c r="D10" s="54"/>
      <c r="E10" s="54"/>
      <c r="F10" s="54"/>
      <c r="BF10"/>
      <c r="BG10"/>
      <c r="BH10"/>
    </row>
    <row r="11" spans="1:60" s="3" customFormat="1" ht="18" customHeight="1" x14ac:dyDescent="0.25">
      <c r="A11" s="54" t="s">
        <v>12</v>
      </c>
      <c r="B11" s="54"/>
      <c r="C11" s="54"/>
      <c r="D11" s="54"/>
      <c r="E11" s="54"/>
      <c r="F11" s="54"/>
      <c r="BF11"/>
      <c r="BG11"/>
      <c r="BH11"/>
    </row>
    <row r="12" spans="1:60" s="3" customFormat="1" ht="24.75" x14ac:dyDescent="0.25">
      <c r="A12" s="4" t="s">
        <v>13</v>
      </c>
      <c r="B12" s="5" t="s">
        <v>14</v>
      </c>
      <c r="C12" s="6">
        <f>C13+C14+C15</f>
        <v>11320.4</v>
      </c>
      <c r="D12" s="6">
        <f>D13+D14+D15</f>
        <v>13420</v>
      </c>
      <c r="E12" s="6">
        <f>E13+E14+E15</f>
        <v>18236.400000000001</v>
      </c>
      <c r="F12" s="6">
        <f t="shared" ref="F12:F41" si="0">E12-D12</f>
        <v>4816.4000000000015</v>
      </c>
      <c r="BF12"/>
      <c r="BG12"/>
      <c r="BH12"/>
    </row>
    <row r="13" spans="1:60" s="3" customFormat="1" x14ac:dyDescent="0.25">
      <c r="A13" s="7" t="s">
        <v>15</v>
      </c>
      <c r="B13" s="8" t="s">
        <v>16</v>
      </c>
      <c r="C13" s="6"/>
      <c r="D13" s="6"/>
      <c r="E13" s="6"/>
      <c r="F13" s="6">
        <f t="shared" si="0"/>
        <v>0</v>
      </c>
      <c r="BF13"/>
      <c r="BG13"/>
      <c r="BH13"/>
    </row>
    <row r="14" spans="1:60" s="3" customFormat="1" x14ac:dyDescent="0.25">
      <c r="A14" s="7" t="s">
        <v>17</v>
      </c>
      <c r="B14" s="8" t="s">
        <v>18</v>
      </c>
      <c r="C14" s="6">
        <v>670.4</v>
      </c>
      <c r="D14" s="6">
        <v>720</v>
      </c>
      <c r="E14" s="6">
        <v>891.4</v>
      </c>
      <c r="F14" s="6">
        <f t="shared" si="0"/>
        <v>171.39999999999998</v>
      </c>
      <c r="BF14"/>
      <c r="BG14"/>
      <c r="BH14"/>
    </row>
    <row r="15" spans="1:60" s="3" customFormat="1" ht="12.75" customHeight="1" x14ac:dyDescent="0.25">
      <c r="A15" s="7" t="s">
        <v>19</v>
      </c>
      <c r="B15" s="8" t="s">
        <v>20</v>
      </c>
      <c r="C15" s="6">
        <v>10650</v>
      </c>
      <c r="D15" s="6">
        <v>12700</v>
      </c>
      <c r="E15" s="6">
        <v>17345</v>
      </c>
      <c r="F15" s="6">
        <f t="shared" si="0"/>
        <v>4645</v>
      </c>
      <c r="BF15"/>
      <c r="BG15"/>
      <c r="BH15"/>
    </row>
    <row r="16" spans="1:60" s="3" customFormat="1" x14ac:dyDescent="0.25">
      <c r="A16" s="4" t="s">
        <v>21</v>
      </c>
      <c r="B16" s="5" t="s">
        <v>22</v>
      </c>
      <c r="C16" s="6"/>
      <c r="D16" s="6"/>
      <c r="E16" s="6"/>
      <c r="F16" s="6">
        <f t="shared" si="0"/>
        <v>0</v>
      </c>
      <c r="BF16"/>
      <c r="BG16"/>
      <c r="BH16"/>
    </row>
    <row r="17" spans="1:60" s="3" customFormat="1" x14ac:dyDescent="0.25">
      <c r="A17" s="4" t="s">
        <v>23</v>
      </c>
      <c r="B17" s="5" t="s">
        <v>24</v>
      </c>
      <c r="C17" s="6"/>
      <c r="D17" s="6"/>
      <c r="E17" s="6"/>
      <c r="F17" s="6">
        <f t="shared" si="0"/>
        <v>0</v>
      </c>
      <c r="BF17"/>
      <c r="BG17"/>
      <c r="BH17"/>
    </row>
    <row r="18" spans="1:60" s="3" customFormat="1" x14ac:dyDescent="0.25">
      <c r="A18" s="4" t="s">
        <v>25</v>
      </c>
      <c r="B18" s="5" t="s">
        <v>26</v>
      </c>
      <c r="C18" s="6"/>
      <c r="D18" s="6"/>
      <c r="E18" s="6"/>
      <c r="F18" s="6">
        <f t="shared" si="0"/>
        <v>0</v>
      </c>
      <c r="BF18"/>
      <c r="BG18"/>
      <c r="BH18"/>
    </row>
    <row r="19" spans="1:60" s="3" customFormat="1" x14ac:dyDescent="0.25">
      <c r="A19" s="4" t="s">
        <v>27</v>
      </c>
      <c r="B19" s="5" t="s">
        <v>28</v>
      </c>
      <c r="C19" s="6"/>
      <c r="D19" s="6"/>
      <c r="E19" s="6"/>
      <c r="F19" s="6">
        <f t="shared" si="0"/>
        <v>0</v>
      </c>
      <c r="BF19"/>
      <c r="BG19"/>
      <c r="BH19"/>
    </row>
    <row r="20" spans="1:60" s="3" customFormat="1" x14ac:dyDescent="0.25">
      <c r="A20" s="4" t="s">
        <v>29</v>
      </c>
      <c r="B20" s="5" t="s">
        <v>30</v>
      </c>
      <c r="C20" s="6">
        <v>2372.9</v>
      </c>
      <c r="D20" s="6">
        <v>2200</v>
      </c>
      <c r="E20" s="6">
        <v>118.9</v>
      </c>
      <c r="F20" s="6">
        <f t="shared" si="0"/>
        <v>-2081.1</v>
      </c>
      <c r="BF20"/>
      <c r="BG20"/>
      <c r="BH20"/>
    </row>
    <row r="21" spans="1:60" s="3" customFormat="1" ht="14.25" customHeight="1" x14ac:dyDescent="0.25">
      <c r="A21" s="4" t="s">
        <v>31</v>
      </c>
      <c r="B21" s="5" t="s">
        <v>32</v>
      </c>
      <c r="C21" s="6">
        <v>1374.4</v>
      </c>
      <c r="D21" s="6">
        <v>1150</v>
      </c>
      <c r="E21" s="6">
        <v>1553.1</v>
      </c>
      <c r="F21" s="6">
        <f t="shared" si="0"/>
        <v>403.09999999999991</v>
      </c>
      <c r="BF21"/>
      <c r="BG21"/>
      <c r="BH21"/>
    </row>
    <row r="22" spans="1:60" s="3" customFormat="1" ht="14.25" customHeight="1" x14ac:dyDescent="0.25">
      <c r="A22" s="4" t="s">
        <v>33</v>
      </c>
      <c r="B22" s="5" t="s">
        <v>34</v>
      </c>
      <c r="C22" s="6"/>
      <c r="D22" s="6"/>
      <c r="E22" s="6"/>
      <c r="F22" s="6">
        <f t="shared" si="0"/>
        <v>0</v>
      </c>
      <c r="BF22"/>
      <c r="BG22"/>
      <c r="BH22"/>
    </row>
    <row r="23" spans="1:60" s="3" customFormat="1" ht="15" customHeight="1" x14ac:dyDescent="0.25">
      <c r="A23" s="9" t="s">
        <v>35</v>
      </c>
      <c r="B23" s="5" t="s">
        <v>36</v>
      </c>
      <c r="C23" s="6"/>
      <c r="D23" s="6"/>
      <c r="E23" s="6"/>
      <c r="F23" s="6">
        <f t="shared" si="0"/>
        <v>0</v>
      </c>
      <c r="BF23"/>
      <c r="BG23"/>
      <c r="BH23"/>
    </row>
    <row r="24" spans="1:60" s="3" customFormat="1" ht="15.75" x14ac:dyDescent="0.25">
      <c r="A24" s="10" t="s">
        <v>37</v>
      </c>
      <c r="B24" s="11" t="s">
        <v>38</v>
      </c>
      <c r="C24" s="12">
        <f>C12+C16+C17+C18+C19+C20-C21-C22-C23</f>
        <v>12318.9</v>
      </c>
      <c r="D24" s="12">
        <f>D12+D16+D17+D18+D19+D20-D21-D22-D23</f>
        <v>14470</v>
      </c>
      <c r="E24" s="12">
        <f>E12+E16+E17+E18+E19+E20-E21-E22-E23</f>
        <v>16802.200000000004</v>
      </c>
      <c r="F24" s="6">
        <f t="shared" si="0"/>
        <v>2332.2000000000044</v>
      </c>
      <c r="BF24"/>
      <c r="BG24"/>
      <c r="BH24"/>
    </row>
    <row r="25" spans="1:60" s="3" customFormat="1" ht="18" customHeight="1" x14ac:dyDescent="0.25">
      <c r="A25" s="54" t="s">
        <v>39</v>
      </c>
      <c r="B25" s="54"/>
      <c r="C25" s="54"/>
      <c r="D25" s="54"/>
      <c r="E25" s="54"/>
      <c r="F25" s="54">
        <f t="shared" si="0"/>
        <v>0</v>
      </c>
      <c r="BF25"/>
      <c r="BG25"/>
      <c r="BH25"/>
    </row>
    <row r="26" spans="1:60" s="3" customFormat="1" ht="24" x14ac:dyDescent="0.25">
      <c r="A26" s="13" t="s">
        <v>40</v>
      </c>
      <c r="B26" s="5" t="s">
        <v>41</v>
      </c>
      <c r="C26" s="14">
        <v>13861.9</v>
      </c>
      <c r="D26" s="14">
        <v>13455</v>
      </c>
      <c r="E26" s="14">
        <v>15337.8</v>
      </c>
      <c r="F26" s="6">
        <f t="shared" si="0"/>
        <v>1882.7999999999993</v>
      </c>
      <c r="BF26"/>
      <c r="BG26"/>
      <c r="BH26"/>
    </row>
    <row r="27" spans="1:60" s="3" customFormat="1" ht="15" customHeight="1" x14ac:dyDescent="0.25">
      <c r="A27" s="13" t="s">
        <v>42</v>
      </c>
      <c r="B27" s="5" t="s">
        <v>43</v>
      </c>
      <c r="C27" s="6">
        <f>SUM(C28:C36)</f>
        <v>826.00000000000011</v>
      </c>
      <c r="D27" s="6">
        <f>SUM(D28:D36)</f>
        <v>906</v>
      </c>
      <c r="E27" s="6">
        <f>SUM(E28:E36)</f>
        <v>1350.6000000000001</v>
      </c>
      <c r="F27" s="6">
        <f t="shared" si="0"/>
        <v>444.60000000000014</v>
      </c>
      <c r="BF27"/>
      <c r="BG27"/>
      <c r="BH27"/>
    </row>
    <row r="28" spans="1:60" s="3" customFormat="1" ht="15" customHeight="1" x14ac:dyDescent="0.25">
      <c r="A28" s="15" t="s">
        <v>44</v>
      </c>
      <c r="B28" s="16" t="s">
        <v>45</v>
      </c>
      <c r="C28" s="6">
        <v>555.29999999999995</v>
      </c>
      <c r="D28" s="6">
        <v>590</v>
      </c>
      <c r="E28" s="6">
        <v>952.9</v>
      </c>
      <c r="F28" s="6">
        <f t="shared" si="0"/>
        <v>362.9</v>
      </c>
      <c r="BF28"/>
      <c r="BG28"/>
      <c r="BH28"/>
    </row>
    <row r="29" spans="1:60" s="3" customFormat="1" ht="15" customHeight="1" x14ac:dyDescent="0.25">
      <c r="A29" s="15" t="s">
        <v>46</v>
      </c>
      <c r="B29" s="16" t="s">
        <v>47</v>
      </c>
      <c r="C29" s="6">
        <v>122.2</v>
      </c>
      <c r="D29" s="6">
        <v>130</v>
      </c>
      <c r="E29" s="6">
        <v>209.6</v>
      </c>
      <c r="F29" s="6">
        <f t="shared" si="0"/>
        <v>79.599999999999994</v>
      </c>
      <c r="BF29"/>
      <c r="BG29"/>
      <c r="BH29"/>
    </row>
    <row r="30" spans="1:60" s="3" customFormat="1" ht="24" x14ac:dyDescent="0.25">
      <c r="A30" s="15" t="s">
        <v>48</v>
      </c>
      <c r="B30" s="16" t="s">
        <v>49</v>
      </c>
      <c r="C30" s="6">
        <v>40.1</v>
      </c>
      <c r="D30" s="6">
        <v>50</v>
      </c>
      <c r="E30" s="6">
        <v>16.100000000000001</v>
      </c>
      <c r="F30" s="6">
        <f t="shared" si="0"/>
        <v>-33.9</v>
      </c>
      <c r="BF30"/>
      <c r="BG30"/>
      <c r="BH30"/>
    </row>
    <row r="31" spans="1:60" s="3" customFormat="1" ht="15.75" customHeight="1" x14ac:dyDescent="0.25">
      <c r="A31" s="15" t="s">
        <v>50</v>
      </c>
      <c r="B31" s="16" t="s">
        <v>51</v>
      </c>
      <c r="C31" s="6"/>
      <c r="D31" s="6"/>
      <c r="E31" s="6"/>
      <c r="F31" s="6">
        <f t="shared" si="0"/>
        <v>0</v>
      </c>
      <c r="BF31"/>
      <c r="BG31"/>
      <c r="BH31"/>
    </row>
    <row r="32" spans="1:60" s="3" customFormat="1" ht="14.25" customHeight="1" x14ac:dyDescent="0.25">
      <c r="A32" s="15" t="s">
        <v>52</v>
      </c>
      <c r="B32" s="16" t="s">
        <v>53</v>
      </c>
      <c r="C32" s="6"/>
      <c r="D32" s="6"/>
      <c r="E32" s="6"/>
      <c r="F32" s="6">
        <f t="shared" si="0"/>
        <v>0</v>
      </c>
      <c r="BF32"/>
      <c r="BG32"/>
      <c r="BH32"/>
    </row>
    <row r="33" spans="1:60" s="3" customFormat="1" ht="13.5" customHeight="1" x14ac:dyDescent="0.25">
      <c r="A33" s="15" t="s">
        <v>54</v>
      </c>
      <c r="B33" s="16" t="s">
        <v>55</v>
      </c>
      <c r="C33" s="6">
        <v>3.2</v>
      </c>
      <c r="D33" s="6">
        <v>4</v>
      </c>
      <c r="E33" s="6">
        <v>3.7</v>
      </c>
      <c r="F33" s="6">
        <f t="shared" si="0"/>
        <v>-0.29999999999999982</v>
      </c>
      <c r="BF33"/>
      <c r="BG33"/>
      <c r="BH33"/>
    </row>
    <row r="34" spans="1:60" s="3" customFormat="1" ht="13.5" customHeight="1" x14ac:dyDescent="0.25">
      <c r="A34" s="15" t="s">
        <v>56</v>
      </c>
      <c r="B34" s="16" t="s">
        <v>57</v>
      </c>
      <c r="C34" s="6"/>
      <c r="D34" s="6">
        <v>2</v>
      </c>
      <c r="E34" s="6">
        <v>10.4</v>
      </c>
      <c r="F34" s="6">
        <f t="shared" si="0"/>
        <v>8.4</v>
      </c>
      <c r="BF34"/>
      <c r="BG34"/>
      <c r="BH34"/>
    </row>
    <row r="35" spans="1:60" s="3" customFormat="1" ht="12" customHeight="1" x14ac:dyDescent="0.25">
      <c r="A35" s="15" t="s">
        <v>58</v>
      </c>
      <c r="B35" s="16" t="s">
        <v>59</v>
      </c>
      <c r="C35" s="6"/>
      <c r="D35" s="6"/>
      <c r="E35" s="6"/>
      <c r="F35" s="6">
        <f t="shared" si="0"/>
        <v>0</v>
      </c>
      <c r="BF35"/>
      <c r="BG35"/>
      <c r="BH35"/>
    </row>
    <row r="36" spans="1:60" s="3" customFormat="1" ht="12.75" customHeight="1" x14ac:dyDescent="0.25">
      <c r="A36" s="15" t="s">
        <v>60</v>
      </c>
      <c r="B36" s="16" t="s">
        <v>61</v>
      </c>
      <c r="C36" s="6">
        <v>105.2</v>
      </c>
      <c r="D36" s="6">
        <v>130</v>
      </c>
      <c r="E36" s="6">
        <v>157.9</v>
      </c>
      <c r="F36" s="6">
        <f t="shared" si="0"/>
        <v>27.900000000000006</v>
      </c>
      <c r="BF36"/>
      <c r="BG36"/>
      <c r="BH36"/>
    </row>
    <row r="37" spans="1:60" s="3" customFormat="1" ht="13.5" customHeight="1" x14ac:dyDescent="0.25">
      <c r="A37" s="13" t="s">
        <v>62</v>
      </c>
      <c r="B37" s="5" t="s">
        <v>63</v>
      </c>
      <c r="C37" s="6"/>
      <c r="D37" s="6"/>
      <c r="E37" s="6"/>
      <c r="F37" s="6">
        <f t="shared" si="0"/>
        <v>0</v>
      </c>
      <c r="BF37"/>
      <c r="BG37"/>
      <c r="BH37"/>
    </row>
    <row r="38" spans="1:60" s="3" customFormat="1" ht="13.5" customHeight="1" x14ac:dyDescent="0.25">
      <c r="A38" s="13" t="s">
        <v>64</v>
      </c>
      <c r="B38" s="5" t="s">
        <v>65</v>
      </c>
      <c r="C38" s="6">
        <v>95</v>
      </c>
      <c r="D38" s="6">
        <v>100</v>
      </c>
      <c r="E38" s="6">
        <v>107.2</v>
      </c>
      <c r="F38" s="6">
        <f t="shared" si="0"/>
        <v>7.2000000000000028</v>
      </c>
      <c r="BF38"/>
      <c r="BG38"/>
      <c r="BH38"/>
    </row>
    <row r="39" spans="1:60" s="3" customFormat="1" ht="14.25" customHeight="1" x14ac:dyDescent="0.25">
      <c r="A39" s="13" t="s">
        <v>66</v>
      </c>
      <c r="B39" s="5" t="s">
        <v>67</v>
      </c>
      <c r="C39" s="6"/>
      <c r="D39" s="6"/>
      <c r="E39" s="6"/>
      <c r="F39" s="6">
        <f t="shared" si="0"/>
        <v>0</v>
      </c>
      <c r="BF39"/>
      <c r="BG39"/>
      <c r="BH39"/>
    </row>
    <row r="40" spans="1:60" s="3" customFormat="1" ht="12.75" customHeight="1" x14ac:dyDescent="0.25">
      <c r="A40" s="13" t="s">
        <v>68</v>
      </c>
      <c r="B40" s="5" t="s">
        <v>69</v>
      </c>
      <c r="C40" s="6"/>
      <c r="D40" s="6"/>
      <c r="E40" s="6"/>
      <c r="F40" s="6">
        <f t="shared" si="0"/>
        <v>0</v>
      </c>
      <c r="BF40"/>
      <c r="BG40"/>
      <c r="BH40"/>
    </row>
    <row r="41" spans="1:60" s="19" customFormat="1" ht="18" customHeight="1" x14ac:dyDescent="0.25">
      <c r="A41" s="17" t="s">
        <v>70</v>
      </c>
      <c r="B41" s="11" t="s">
        <v>71</v>
      </c>
      <c r="C41" s="12">
        <f>SUM(C26,C27,C37:C40)</f>
        <v>14782.9</v>
      </c>
      <c r="D41" s="12">
        <f>SUM(D26,D27,D37:D40)</f>
        <v>14461</v>
      </c>
      <c r="E41" s="12">
        <f>SUM(E26,E27,E37:E40)</f>
        <v>16795.599999999999</v>
      </c>
      <c r="F41" s="18">
        <f t="shared" si="0"/>
        <v>2334.5999999999985</v>
      </c>
    </row>
    <row r="42" spans="1:60" s="3" customFormat="1" ht="18" customHeight="1" x14ac:dyDescent="0.25">
      <c r="A42" s="54" t="s">
        <v>72</v>
      </c>
      <c r="B42" s="54"/>
      <c r="C42" s="54"/>
      <c r="D42" s="54"/>
      <c r="E42" s="54"/>
      <c r="F42" s="54"/>
      <c r="BF42"/>
      <c r="BG42"/>
      <c r="BH42"/>
    </row>
    <row r="43" spans="1:60" s="3" customFormat="1" ht="18" customHeight="1" x14ac:dyDescent="0.25">
      <c r="A43" s="20" t="s">
        <v>73</v>
      </c>
      <c r="B43" s="21" t="s">
        <v>74</v>
      </c>
      <c r="C43" s="22">
        <f>SUM(C24,-C41)</f>
        <v>-2464</v>
      </c>
      <c r="D43" s="22">
        <f>SUM(D24,-D41)</f>
        <v>9</v>
      </c>
      <c r="E43" s="22">
        <f>SUM(E24,-E41)</f>
        <v>6.6000000000058208</v>
      </c>
      <c r="F43" s="6">
        <f t="shared" ref="F43:F53" si="1">E43-D43</f>
        <v>-2.3999999999941792</v>
      </c>
      <c r="BF43"/>
      <c r="BG43"/>
      <c r="BH43"/>
    </row>
    <row r="44" spans="1:60" s="3" customFormat="1" ht="13.5" customHeight="1" x14ac:dyDescent="0.25">
      <c r="A44" s="23" t="s">
        <v>75</v>
      </c>
      <c r="B44" s="24" t="s">
        <v>76</v>
      </c>
      <c r="C44" s="22">
        <f>IF(C43&gt;0,C43,0)</f>
        <v>0</v>
      </c>
      <c r="D44" s="22">
        <f>IF(D43&gt;0,D43,0)</f>
        <v>9</v>
      </c>
      <c r="E44" s="22">
        <f>IF(E43&gt;0,E43,0)</f>
        <v>6.6000000000058208</v>
      </c>
      <c r="F44" s="6">
        <f t="shared" si="1"/>
        <v>-2.3999999999941792</v>
      </c>
      <c r="BF44"/>
      <c r="BG44"/>
      <c r="BH44"/>
    </row>
    <row r="45" spans="1:60" s="3" customFormat="1" ht="14.25" customHeight="1" x14ac:dyDescent="0.25">
      <c r="A45" s="23" t="s">
        <v>77</v>
      </c>
      <c r="B45" s="24" t="s">
        <v>78</v>
      </c>
      <c r="C45" s="22">
        <f>IF(C43&lt;=0,C43,0)</f>
        <v>-2464</v>
      </c>
      <c r="D45" s="22">
        <f>IF(D43&lt;=0,D43,0)</f>
        <v>0</v>
      </c>
      <c r="E45" s="22">
        <f>IF(E43&lt;=0,E43,0)</f>
        <v>0</v>
      </c>
      <c r="F45" s="6">
        <f t="shared" si="1"/>
        <v>0</v>
      </c>
      <c r="BF45"/>
      <c r="BG45"/>
      <c r="BH45"/>
    </row>
    <row r="46" spans="1:60" s="3" customFormat="1" ht="14.25" customHeight="1" x14ac:dyDescent="0.25">
      <c r="A46" s="23" t="s">
        <v>79</v>
      </c>
      <c r="B46" s="24" t="s">
        <v>80</v>
      </c>
      <c r="C46" s="22"/>
      <c r="D46" s="22"/>
      <c r="E46" s="22"/>
      <c r="F46" s="6">
        <f t="shared" si="1"/>
        <v>0</v>
      </c>
      <c r="BF46"/>
      <c r="BG46"/>
      <c r="BH46"/>
    </row>
    <row r="47" spans="1:60" s="3" customFormat="1" ht="14.25" customHeight="1" x14ac:dyDescent="0.25">
      <c r="A47" s="20" t="s">
        <v>81</v>
      </c>
      <c r="B47" s="21" t="s">
        <v>82</v>
      </c>
      <c r="C47" s="22">
        <f>SUM(C43,C46)</f>
        <v>-2464</v>
      </c>
      <c r="D47" s="22">
        <f>SUM(D43,D46)</f>
        <v>9</v>
      </c>
      <c r="E47" s="22">
        <f>SUM(E43,E46)</f>
        <v>6.6000000000058208</v>
      </c>
      <c r="F47" s="6">
        <f t="shared" si="1"/>
        <v>-2.3999999999941792</v>
      </c>
      <c r="BF47"/>
      <c r="BG47"/>
      <c r="BH47"/>
    </row>
    <row r="48" spans="1:60" s="3" customFormat="1" ht="13.5" customHeight="1" x14ac:dyDescent="0.25">
      <c r="A48" s="23" t="s">
        <v>83</v>
      </c>
      <c r="B48" s="24" t="s">
        <v>84</v>
      </c>
      <c r="C48" s="22">
        <f>IF(C47&gt;0,C47,0)</f>
        <v>0</v>
      </c>
      <c r="D48" s="22">
        <f>IF(D47&gt;0,D47,0)</f>
        <v>9</v>
      </c>
      <c r="E48" s="22">
        <f>IF(E47&gt;0,E47,0)</f>
        <v>6.6000000000058208</v>
      </c>
      <c r="F48" s="6">
        <f t="shared" si="1"/>
        <v>-2.3999999999941792</v>
      </c>
      <c r="BF48"/>
      <c r="BG48"/>
      <c r="BH48"/>
    </row>
    <row r="49" spans="1:60" s="3" customFormat="1" ht="14.25" customHeight="1" x14ac:dyDescent="0.25">
      <c r="A49" s="23" t="s">
        <v>85</v>
      </c>
      <c r="B49" s="24" t="s">
        <v>86</v>
      </c>
      <c r="C49" s="22">
        <f>IF(C47&lt;=0,C47,0)</f>
        <v>-2464</v>
      </c>
      <c r="D49" s="22">
        <f>IF(D47&lt;=0,D47,0)</f>
        <v>0</v>
      </c>
      <c r="E49" s="22">
        <f>IF(E47&lt;=0,E47,0)</f>
        <v>0</v>
      </c>
      <c r="F49" s="6">
        <f t="shared" si="1"/>
        <v>0</v>
      </c>
      <c r="BF49"/>
      <c r="BG49"/>
      <c r="BH49"/>
    </row>
    <row r="50" spans="1:60" s="3" customFormat="1" ht="15" customHeight="1" x14ac:dyDescent="0.25">
      <c r="A50" s="20" t="s">
        <v>87</v>
      </c>
      <c r="B50" s="21" t="s">
        <v>88</v>
      </c>
      <c r="C50" s="22">
        <f>C48*0.18</f>
        <v>0</v>
      </c>
      <c r="D50" s="22">
        <f>D48*0.18</f>
        <v>1.6199999999999999</v>
      </c>
      <c r="E50" s="22">
        <f>E48*0.18</f>
        <v>1.1880000000010478</v>
      </c>
      <c r="F50" s="6">
        <f t="shared" si="1"/>
        <v>-0.43199999999895211</v>
      </c>
      <c r="BF50"/>
      <c r="BG50"/>
      <c r="BH50"/>
    </row>
    <row r="51" spans="1:60" s="3" customFormat="1" ht="18" customHeight="1" x14ac:dyDescent="0.25">
      <c r="A51" s="20" t="s">
        <v>89</v>
      </c>
      <c r="B51" s="25" t="s">
        <v>90</v>
      </c>
      <c r="C51" s="22">
        <f>SUM(C47,-C50)</f>
        <v>-2464</v>
      </c>
      <c r="D51" s="22">
        <f>SUM(D47,-D50)</f>
        <v>7.38</v>
      </c>
      <c r="E51" s="22">
        <f>SUM(E47,-E50)</f>
        <v>5.412000000004773</v>
      </c>
      <c r="F51" s="6">
        <f t="shared" si="1"/>
        <v>-1.9679999999952269</v>
      </c>
      <c r="BF51"/>
      <c r="BG51"/>
      <c r="BH51"/>
    </row>
    <row r="52" spans="1:60" s="3" customFormat="1" ht="15.75" customHeight="1" x14ac:dyDescent="0.25">
      <c r="A52" s="26" t="s">
        <v>91</v>
      </c>
      <c r="B52" s="16" t="s">
        <v>92</v>
      </c>
      <c r="C52" s="6">
        <f>IF(C51&gt;0,C51,0)</f>
        <v>0</v>
      </c>
      <c r="D52" s="6">
        <f>IF(D51&gt;0,D51,0)</f>
        <v>7.38</v>
      </c>
      <c r="E52" s="6">
        <f>IF(E51&gt;0,E51,0)</f>
        <v>5.412000000004773</v>
      </c>
      <c r="F52" s="6">
        <f t="shared" si="1"/>
        <v>-1.9679999999952269</v>
      </c>
      <c r="BF52"/>
      <c r="BG52"/>
      <c r="BH52"/>
    </row>
    <row r="53" spans="1:60" s="3" customFormat="1" ht="14.25" customHeight="1" x14ac:dyDescent="0.25">
      <c r="A53" s="26" t="s">
        <v>85</v>
      </c>
      <c r="B53" s="16" t="s">
        <v>93</v>
      </c>
      <c r="C53" s="6">
        <f>IF(C51&lt;=0,C51,0)</f>
        <v>-2464</v>
      </c>
      <c r="D53" s="6">
        <f>IF(D51&lt;=0,D51,0)</f>
        <v>0</v>
      </c>
      <c r="E53" s="6">
        <f>IF(E51&lt;=0,E51,0)</f>
        <v>0</v>
      </c>
      <c r="F53" s="6">
        <f t="shared" si="1"/>
        <v>0</v>
      </c>
      <c r="BF53"/>
      <c r="BG53"/>
      <c r="BH53"/>
    </row>
    <row r="54" spans="1:60" s="27" customFormat="1" ht="18" customHeight="1" x14ac:dyDescent="0.25">
      <c r="A54" s="55" t="s">
        <v>94</v>
      </c>
      <c r="B54" s="55"/>
      <c r="C54" s="55"/>
      <c r="D54" s="55"/>
      <c r="E54" s="55"/>
      <c r="F54" s="55"/>
      <c r="BF54" s="28"/>
      <c r="BG54" s="28"/>
      <c r="BH54" s="28"/>
    </row>
    <row r="55" spans="1:60" s="3" customFormat="1" ht="27" customHeight="1" x14ac:dyDescent="0.25">
      <c r="A55" s="29" t="s">
        <v>95</v>
      </c>
      <c r="B55" s="30" t="s">
        <v>96</v>
      </c>
      <c r="C55" s="31">
        <f>SUM(C56:C60)</f>
        <v>500</v>
      </c>
      <c r="D55" s="31">
        <f>SUM(D56:D60)</f>
        <v>485</v>
      </c>
      <c r="E55" s="31">
        <f>SUM(E56:E60)</f>
        <v>519.70000000000005</v>
      </c>
      <c r="F55" s="31">
        <f t="shared" ref="F55:F63" si="2">E55-D55</f>
        <v>34.700000000000045</v>
      </c>
      <c r="BF55"/>
      <c r="BG55"/>
      <c r="BH55"/>
    </row>
    <row r="56" spans="1:60" s="3" customFormat="1" ht="15.75" customHeight="1" x14ac:dyDescent="0.25">
      <c r="A56" s="32" t="s">
        <v>97</v>
      </c>
      <c r="B56" s="33" t="s">
        <v>98</v>
      </c>
      <c r="C56" s="34">
        <v>55.9</v>
      </c>
      <c r="D56" s="34">
        <v>55</v>
      </c>
      <c r="E56" s="34">
        <v>31.3</v>
      </c>
      <c r="F56" s="35">
        <f t="shared" si="2"/>
        <v>-23.7</v>
      </c>
      <c r="BF56"/>
      <c r="BG56"/>
      <c r="BH56"/>
    </row>
    <row r="57" spans="1:60" s="3" customFormat="1" ht="22.5" customHeight="1" x14ac:dyDescent="0.25">
      <c r="A57" s="32" t="s">
        <v>99</v>
      </c>
      <c r="B57" s="33" t="s">
        <v>100</v>
      </c>
      <c r="C57" s="34">
        <v>64.900000000000006</v>
      </c>
      <c r="D57" s="34">
        <v>52</v>
      </c>
      <c r="E57" s="34">
        <v>48.2</v>
      </c>
      <c r="F57" s="35">
        <f t="shared" si="2"/>
        <v>-3.7999999999999972</v>
      </c>
      <c r="BF57"/>
      <c r="BG57"/>
      <c r="BH57"/>
    </row>
    <row r="58" spans="1:60" s="3" customFormat="1" ht="24" customHeight="1" x14ac:dyDescent="0.25">
      <c r="A58" s="32" t="s">
        <v>101</v>
      </c>
      <c r="B58" s="33" t="s">
        <v>102</v>
      </c>
      <c r="C58" s="34">
        <v>48.6</v>
      </c>
      <c r="D58" s="34">
        <v>18</v>
      </c>
      <c r="E58" s="34"/>
      <c r="F58" s="35">
        <f t="shared" si="2"/>
        <v>-18</v>
      </c>
      <c r="BF58"/>
      <c r="BG58"/>
      <c r="BH58"/>
    </row>
    <row r="59" spans="1:60" s="3" customFormat="1" ht="24" customHeight="1" x14ac:dyDescent="0.25">
      <c r="A59" s="32" t="s">
        <v>103</v>
      </c>
      <c r="B59" s="33" t="s">
        <v>104</v>
      </c>
      <c r="C59" s="34"/>
      <c r="D59" s="34"/>
      <c r="E59" s="34"/>
      <c r="F59" s="35">
        <f t="shared" si="2"/>
        <v>0</v>
      </c>
      <c r="BF59"/>
      <c r="BG59"/>
      <c r="BH59"/>
    </row>
    <row r="60" spans="1:60" s="3" customFormat="1" ht="15" customHeight="1" x14ac:dyDescent="0.25">
      <c r="A60" s="32" t="s">
        <v>105</v>
      </c>
      <c r="B60" s="33" t="s">
        <v>106</v>
      </c>
      <c r="C60" s="34">
        <v>330.6</v>
      </c>
      <c r="D60" s="34">
        <v>360</v>
      </c>
      <c r="E60" s="34">
        <v>440.2</v>
      </c>
      <c r="F60" s="35">
        <f t="shared" si="2"/>
        <v>80.199999999999989</v>
      </c>
      <c r="BF60"/>
      <c r="BG60"/>
      <c r="BH60"/>
    </row>
    <row r="61" spans="1:60" s="3" customFormat="1" ht="16.5" customHeight="1" x14ac:dyDescent="0.25">
      <c r="A61" s="36" t="s">
        <v>107</v>
      </c>
      <c r="B61" s="30" t="s">
        <v>108</v>
      </c>
      <c r="C61" s="31">
        <f>C62+C63</f>
        <v>432.40000000000003</v>
      </c>
      <c r="D61" s="31">
        <f>D62+D63</f>
        <v>462</v>
      </c>
      <c r="E61" s="31">
        <f>E62+E63</f>
        <v>678.4</v>
      </c>
      <c r="F61" s="37">
        <f t="shared" si="2"/>
        <v>216.39999999999998</v>
      </c>
      <c r="BF61"/>
      <c r="BG61"/>
      <c r="BH61"/>
    </row>
    <row r="62" spans="1:60" s="3" customFormat="1" ht="16.5" customHeight="1" x14ac:dyDescent="0.25">
      <c r="A62" s="38" t="s">
        <v>109</v>
      </c>
      <c r="B62" s="33" t="s">
        <v>110</v>
      </c>
      <c r="C62" s="35">
        <v>405.6</v>
      </c>
      <c r="D62" s="35">
        <v>430</v>
      </c>
      <c r="E62" s="35">
        <v>558</v>
      </c>
      <c r="F62" s="6">
        <f t="shared" si="2"/>
        <v>128</v>
      </c>
      <c r="BF62"/>
      <c r="BG62"/>
      <c r="BH62"/>
    </row>
    <row r="63" spans="1:60" s="3" customFormat="1" ht="16.5" customHeight="1" x14ac:dyDescent="0.25">
      <c r="A63" s="38" t="s">
        <v>111</v>
      </c>
      <c r="B63" s="33" t="s">
        <v>112</v>
      </c>
      <c r="C63" s="35">
        <v>26.8</v>
      </c>
      <c r="D63" s="35">
        <v>32</v>
      </c>
      <c r="E63" s="35">
        <v>120.4</v>
      </c>
      <c r="F63" s="6">
        <f t="shared" si="2"/>
        <v>88.4</v>
      </c>
      <c r="BF63"/>
      <c r="BG63"/>
      <c r="BH63"/>
    </row>
    <row r="64" spans="1:60" s="3" customFormat="1" ht="16.5" customHeight="1" x14ac:dyDescent="0.25">
      <c r="A64" s="39" t="s">
        <v>113</v>
      </c>
      <c r="B64" s="33"/>
      <c r="C64" s="35"/>
      <c r="D64" s="35"/>
      <c r="E64" s="35"/>
      <c r="F64" s="6"/>
      <c r="BF64"/>
      <c r="BG64"/>
      <c r="BH64"/>
    </row>
    <row r="65" spans="1:60" s="3" customFormat="1" x14ac:dyDescent="0.25">
      <c r="A65" s="29" t="s">
        <v>114</v>
      </c>
      <c r="B65" s="30" t="s">
        <v>115</v>
      </c>
      <c r="C65" s="31">
        <f>C66+C67</f>
        <v>371.3</v>
      </c>
      <c r="D65" s="31">
        <f>D66+D67</f>
        <v>0</v>
      </c>
      <c r="E65" s="31">
        <f>E66+E67</f>
        <v>576.1</v>
      </c>
      <c r="F65" s="40">
        <f>E65-D65</f>
        <v>576.1</v>
      </c>
      <c r="BF65"/>
      <c r="BG65"/>
      <c r="BH65"/>
    </row>
    <row r="66" spans="1:60" s="3" customFormat="1" x14ac:dyDescent="0.25">
      <c r="A66" s="32" t="s">
        <v>116</v>
      </c>
      <c r="B66" s="33" t="s">
        <v>117</v>
      </c>
      <c r="C66" s="35"/>
      <c r="D66" s="35"/>
      <c r="E66" s="35"/>
      <c r="F66" s="6">
        <f>E66-D66</f>
        <v>0</v>
      </c>
      <c r="BF66"/>
      <c r="BG66"/>
      <c r="BH66"/>
    </row>
    <row r="67" spans="1:60" s="3" customFormat="1" x14ac:dyDescent="0.25">
      <c r="A67" s="32" t="s">
        <v>118</v>
      </c>
      <c r="B67" s="33" t="s">
        <v>119</v>
      </c>
      <c r="C67" s="35">
        <v>371.3</v>
      </c>
      <c r="D67" s="35"/>
      <c r="E67" s="35">
        <v>576.1</v>
      </c>
      <c r="F67" s="6">
        <f>E67-D67</f>
        <v>576.1</v>
      </c>
      <c r="BF67"/>
      <c r="BG67"/>
      <c r="BH67"/>
    </row>
    <row r="68" spans="1:60" s="3" customFormat="1" ht="18.600000000000001" customHeight="1" x14ac:dyDescent="0.25">
      <c r="A68" s="41"/>
      <c r="B68" s="42"/>
      <c r="C68" s="43"/>
      <c r="D68" s="43"/>
      <c r="E68" s="43"/>
      <c r="F68" s="44"/>
      <c r="BF68"/>
      <c r="BG68"/>
      <c r="BH68"/>
    </row>
    <row r="69" spans="1:60" s="3" customFormat="1" ht="20.25" customHeight="1" x14ac:dyDescent="0.25">
      <c r="A69" s="53" t="s">
        <v>120</v>
      </c>
      <c r="B69" s="53"/>
      <c r="C69" s="53"/>
      <c r="D69" s="53"/>
      <c r="E69" s="53"/>
      <c r="F69" s="53"/>
      <c r="G69" s="53"/>
      <c r="BF69"/>
      <c r="BG69"/>
      <c r="BH69"/>
    </row>
    <row r="70" spans="1:60" s="3" customFormat="1" ht="12" customHeight="1" x14ac:dyDescent="0.25">
      <c r="A70" s="45" t="s">
        <v>125</v>
      </c>
      <c r="B70" s="45"/>
      <c r="C70" s="46" t="s">
        <v>122</v>
      </c>
      <c r="D70" s="47"/>
      <c r="E70" s="47"/>
      <c r="F70" s="48"/>
      <c r="G70" s="47"/>
      <c r="BF70"/>
      <c r="BG70"/>
      <c r="BH70"/>
    </row>
    <row r="71" spans="1:60" s="3" customFormat="1" ht="13.5" customHeight="1" x14ac:dyDescent="0.25">
      <c r="A71" s="53" t="s">
        <v>123</v>
      </c>
      <c r="B71" s="53"/>
      <c r="C71" s="53"/>
      <c r="D71" s="53"/>
      <c r="E71" s="53"/>
      <c r="F71" s="53"/>
      <c r="G71" s="53"/>
      <c r="BF71"/>
      <c r="BG71"/>
      <c r="BH71"/>
    </row>
    <row r="72" spans="1:60" s="3" customFormat="1" ht="10.5" customHeight="1" x14ac:dyDescent="0.25">
      <c r="A72" s="45" t="s">
        <v>121</v>
      </c>
      <c r="B72" s="45"/>
      <c r="C72"/>
      <c r="D72"/>
      <c r="E72"/>
      <c r="F72"/>
      <c r="BF72"/>
      <c r="BG72"/>
      <c r="BH72"/>
    </row>
    <row r="73" spans="1:60" ht="12.75" customHeight="1" x14ac:dyDescent="0.25"/>
    <row r="74" spans="1:60" ht="12.75" customHeight="1" x14ac:dyDescent="0.25"/>
    <row r="75" spans="1:60" ht="12.75" customHeight="1" x14ac:dyDescent="0.25"/>
  </sheetData>
  <mergeCells count="19">
    <mergeCell ref="F8:F9"/>
    <mergeCell ref="E1:F1"/>
    <mergeCell ref="A3:F3"/>
    <mergeCell ref="A4:F4"/>
    <mergeCell ref="A5:F5"/>
    <mergeCell ref="A6:F6"/>
    <mergeCell ref="A7:F7"/>
    <mergeCell ref="A8:A9"/>
    <mergeCell ref="B8:B9"/>
    <mergeCell ref="C8:C9"/>
    <mergeCell ref="D8:D9"/>
    <mergeCell ref="E8:E9"/>
    <mergeCell ref="A71:G71"/>
    <mergeCell ref="A10:F10"/>
    <mergeCell ref="A11:F11"/>
    <mergeCell ref="A25:F25"/>
    <mergeCell ref="A42:F42"/>
    <mergeCell ref="A54:F54"/>
    <mergeCell ref="A69:G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5"/>
  <sheetViews>
    <sheetView tabSelected="1" workbookViewId="0">
      <selection activeCell="A8" sqref="A8:A9"/>
    </sheetView>
  </sheetViews>
  <sheetFormatPr defaultColWidth="9" defaultRowHeight="15" x14ac:dyDescent="0.25"/>
  <cols>
    <col min="1" max="1" width="45" customWidth="1"/>
    <col min="2" max="2" width="6.28515625" style="49" customWidth="1"/>
    <col min="3" max="3" width="17.140625" style="50" customWidth="1"/>
    <col min="4" max="4" width="21.42578125" style="50" customWidth="1"/>
    <col min="5" max="5" width="21.5703125" style="50" customWidth="1"/>
    <col min="6" max="6" width="25.85546875" style="50" customWidth="1"/>
    <col min="257" max="257" width="45" customWidth="1"/>
    <col min="258" max="258" width="6.28515625" customWidth="1"/>
    <col min="259" max="259" width="17.140625" customWidth="1"/>
    <col min="260" max="260" width="21.42578125" customWidth="1"/>
    <col min="261" max="261" width="21.5703125" customWidth="1"/>
    <col min="262" max="262" width="25.85546875" customWidth="1"/>
    <col min="513" max="513" width="45" customWidth="1"/>
    <col min="514" max="514" width="6.28515625" customWidth="1"/>
    <col min="515" max="515" width="17.140625" customWidth="1"/>
    <col min="516" max="516" width="21.42578125" customWidth="1"/>
    <col min="517" max="517" width="21.5703125" customWidth="1"/>
    <col min="518" max="518" width="25.85546875" customWidth="1"/>
    <col min="769" max="769" width="45" customWidth="1"/>
    <col min="770" max="770" width="6.28515625" customWidth="1"/>
    <col min="771" max="771" width="17.140625" customWidth="1"/>
    <col min="772" max="772" width="21.42578125" customWidth="1"/>
    <col min="773" max="773" width="21.5703125" customWidth="1"/>
    <col min="774" max="774" width="25.85546875" customWidth="1"/>
    <col min="1025" max="1025" width="45" customWidth="1"/>
    <col min="1026" max="1026" width="6.28515625" customWidth="1"/>
    <col min="1027" max="1027" width="17.140625" customWidth="1"/>
    <col min="1028" max="1028" width="21.42578125" customWidth="1"/>
    <col min="1029" max="1029" width="21.5703125" customWidth="1"/>
    <col min="1030" max="1030" width="25.85546875" customWidth="1"/>
    <col min="1281" max="1281" width="45" customWidth="1"/>
    <col min="1282" max="1282" width="6.28515625" customWidth="1"/>
    <col min="1283" max="1283" width="17.140625" customWidth="1"/>
    <col min="1284" max="1284" width="21.42578125" customWidth="1"/>
    <col min="1285" max="1285" width="21.5703125" customWidth="1"/>
    <col min="1286" max="1286" width="25.85546875" customWidth="1"/>
    <col min="1537" max="1537" width="45" customWidth="1"/>
    <col min="1538" max="1538" width="6.28515625" customWidth="1"/>
    <col min="1539" max="1539" width="17.140625" customWidth="1"/>
    <col min="1540" max="1540" width="21.42578125" customWidth="1"/>
    <col min="1541" max="1541" width="21.5703125" customWidth="1"/>
    <col min="1542" max="1542" width="25.85546875" customWidth="1"/>
    <col min="1793" max="1793" width="45" customWidth="1"/>
    <col min="1794" max="1794" width="6.28515625" customWidth="1"/>
    <col min="1795" max="1795" width="17.140625" customWidth="1"/>
    <col min="1796" max="1796" width="21.42578125" customWidth="1"/>
    <col min="1797" max="1797" width="21.5703125" customWidth="1"/>
    <col min="1798" max="1798" width="25.85546875" customWidth="1"/>
    <col min="2049" max="2049" width="45" customWidth="1"/>
    <col min="2050" max="2050" width="6.28515625" customWidth="1"/>
    <col min="2051" max="2051" width="17.140625" customWidth="1"/>
    <col min="2052" max="2052" width="21.42578125" customWidth="1"/>
    <col min="2053" max="2053" width="21.5703125" customWidth="1"/>
    <col min="2054" max="2054" width="25.85546875" customWidth="1"/>
    <col min="2305" max="2305" width="45" customWidth="1"/>
    <col min="2306" max="2306" width="6.28515625" customWidth="1"/>
    <col min="2307" max="2307" width="17.140625" customWidth="1"/>
    <col min="2308" max="2308" width="21.42578125" customWidth="1"/>
    <col min="2309" max="2309" width="21.5703125" customWidth="1"/>
    <col min="2310" max="2310" width="25.85546875" customWidth="1"/>
    <col min="2561" max="2561" width="45" customWidth="1"/>
    <col min="2562" max="2562" width="6.28515625" customWidth="1"/>
    <col min="2563" max="2563" width="17.140625" customWidth="1"/>
    <col min="2564" max="2564" width="21.42578125" customWidth="1"/>
    <col min="2565" max="2565" width="21.5703125" customWidth="1"/>
    <col min="2566" max="2566" width="25.85546875" customWidth="1"/>
    <col min="2817" max="2817" width="45" customWidth="1"/>
    <col min="2818" max="2818" width="6.28515625" customWidth="1"/>
    <col min="2819" max="2819" width="17.140625" customWidth="1"/>
    <col min="2820" max="2820" width="21.42578125" customWidth="1"/>
    <col min="2821" max="2821" width="21.5703125" customWidth="1"/>
    <col min="2822" max="2822" width="25.85546875" customWidth="1"/>
    <col min="3073" max="3073" width="45" customWidth="1"/>
    <col min="3074" max="3074" width="6.28515625" customWidth="1"/>
    <col min="3075" max="3075" width="17.140625" customWidth="1"/>
    <col min="3076" max="3076" width="21.42578125" customWidth="1"/>
    <col min="3077" max="3077" width="21.5703125" customWidth="1"/>
    <col min="3078" max="3078" width="25.85546875" customWidth="1"/>
    <col min="3329" max="3329" width="45" customWidth="1"/>
    <col min="3330" max="3330" width="6.28515625" customWidth="1"/>
    <col min="3331" max="3331" width="17.140625" customWidth="1"/>
    <col min="3332" max="3332" width="21.42578125" customWidth="1"/>
    <col min="3333" max="3333" width="21.5703125" customWidth="1"/>
    <col min="3334" max="3334" width="25.85546875" customWidth="1"/>
    <col min="3585" max="3585" width="45" customWidth="1"/>
    <col min="3586" max="3586" width="6.28515625" customWidth="1"/>
    <col min="3587" max="3587" width="17.140625" customWidth="1"/>
    <col min="3588" max="3588" width="21.42578125" customWidth="1"/>
    <col min="3589" max="3589" width="21.5703125" customWidth="1"/>
    <col min="3590" max="3590" width="25.85546875" customWidth="1"/>
    <col min="3841" max="3841" width="45" customWidth="1"/>
    <col min="3842" max="3842" width="6.28515625" customWidth="1"/>
    <col min="3843" max="3843" width="17.140625" customWidth="1"/>
    <col min="3844" max="3844" width="21.42578125" customWidth="1"/>
    <col min="3845" max="3845" width="21.5703125" customWidth="1"/>
    <col min="3846" max="3846" width="25.85546875" customWidth="1"/>
    <col min="4097" max="4097" width="45" customWidth="1"/>
    <col min="4098" max="4098" width="6.28515625" customWidth="1"/>
    <col min="4099" max="4099" width="17.140625" customWidth="1"/>
    <col min="4100" max="4100" width="21.42578125" customWidth="1"/>
    <col min="4101" max="4101" width="21.5703125" customWidth="1"/>
    <col min="4102" max="4102" width="25.85546875" customWidth="1"/>
    <col min="4353" max="4353" width="45" customWidth="1"/>
    <col min="4354" max="4354" width="6.28515625" customWidth="1"/>
    <col min="4355" max="4355" width="17.140625" customWidth="1"/>
    <col min="4356" max="4356" width="21.42578125" customWidth="1"/>
    <col min="4357" max="4357" width="21.5703125" customWidth="1"/>
    <col min="4358" max="4358" width="25.85546875" customWidth="1"/>
    <col min="4609" max="4609" width="45" customWidth="1"/>
    <col min="4610" max="4610" width="6.28515625" customWidth="1"/>
    <col min="4611" max="4611" width="17.140625" customWidth="1"/>
    <col min="4612" max="4612" width="21.42578125" customWidth="1"/>
    <col min="4613" max="4613" width="21.5703125" customWidth="1"/>
    <col min="4614" max="4614" width="25.85546875" customWidth="1"/>
    <col min="4865" max="4865" width="45" customWidth="1"/>
    <col min="4866" max="4866" width="6.28515625" customWidth="1"/>
    <col min="4867" max="4867" width="17.140625" customWidth="1"/>
    <col min="4868" max="4868" width="21.42578125" customWidth="1"/>
    <col min="4869" max="4869" width="21.5703125" customWidth="1"/>
    <col min="4870" max="4870" width="25.85546875" customWidth="1"/>
    <col min="5121" max="5121" width="45" customWidth="1"/>
    <col min="5122" max="5122" width="6.28515625" customWidth="1"/>
    <col min="5123" max="5123" width="17.140625" customWidth="1"/>
    <col min="5124" max="5124" width="21.42578125" customWidth="1"/>
    <col min="5125" max="5125" width="21.5703125" customWidth="1"/>
    <col min="5126" max="5126" width="25.85546875" customWidth="1"/>
    <col min="5377" max="5377" width="45" customWidth="1"/>
    <col min="5378" max="5378" width="6.28515625" customWidth="1"/>
    <col min="5379" max="5379" width="17.140625" customWidth="1"/>
    <col min="5380" max="5380" width="21.42578125" customWidth="1"/>
    <col min="5381" max="5381" width="21.5703125" customWidth="1"/>
    <col min="5382" max="5382" width="25.85546875" customWidth="1"/>
    <col min="5633" max="5633" width="45" customWidth="1"/>
    <col min="5634" max="5634" width="6.28515625" customWidth="1"/>
    <col min="5635" max="5635" width="17.140625" customWidth="1"/>
    <col min="5636" max="5636" width="21.42578125" customWidth="1"/>
    <col min="5637" max="5637" width="21.5703125" customWidth="1"/>
    <col min="5638" max="5638" width="25.85546875" customWidth="1"/>
    <col min="5889" max="5889" width="45" customWidth="1"/>
    <col min="5890" max="5890" width="6.28515625" customWidth="1"/>
    <col min="5891" max="5891" width="17.140625" customWidth="1"/>
    <col min="5892" max="5892" width="21.42578125" customWidth="1"/>
    <col min="5893" max="5893" width="21.5703125" customWidth="1"/>
    <col min="5894" max="5894" width="25.85546875" customWidth="1"/>
    <col min="6145" max="6145" width="45" customWidth="1"/>
    <col min="6146" max="6146" width="6.28515625" customWidth="1"/>
    <col min="6147" max="6147" width="17.140625" customWidth="1"/>
    <col min="6148" max="6148" width="21.42578125" customWidth="1"/>
    <col min="6149" max="6149" width="21.5703125" customWidth="1"/>
    <col min="6150" max="6150" width="25.85546875" customWidth="1"/>
    <col min="6401" max="6401" width="45" customWidth="1"/>
    <col min="6402" max="6402" width="6.28515625" customWidth="1"/>
    <col min="6403" max="6403" width="17.140625" customWidth="1"/>
    <col min="6404" max="6404" width="21.42578125" customWidth="1"/>
    <col min="6405" max="6405" width="21.5703125" customWidth="1"/>
    <col min="6406" max="6406" width="25.85546875" customWidth="1"/>
    <col min="6657" max="6657" width="45" customWidth="1"/>
    <col min="6658" max="6658" width="6.28515625" customWidth="1"/>
    <col min="6659" max="6659" width="17.140625" customWidth="1"/>
    <col min="6660" max="6660" width="21.42578125" customWidth="1"/>
    <col min="6661" max="6661" width="21.5703125" customWidth="1"/>
    <col min="6662" max="6662" width="25.85546875" customWidth="1"/>
    <col min="6913" max="6913" width="45" customWidth="1"/>
    <col min="6914" max="6914" width="6.28515625" customWidth="1"/>
    <col min="6915" max="6915" width="17.140625" customWidth="1"/>
    <col min="6916" max="6916" width="21.42578125" customWidth="1"/>
    <col min="6917" max="6917" width="21.5703125" customWidth="1"/>
    <col min="6918" max="6918" width="25.85546875" customWidth="1"/>
    <col min="7169" max="7169" width="45" customWidth="1"/>
    <col min="7170" max="7170" width="6.28515625" customWidth="1"/>
    <col min="7171" max="7171" width="17.140625" customWidth="1"/>
    <col min="7172" max="7172" width="21.42578125" customWidth="1"/>
    <col min="7173" max="7173" width="21.5703125" customWidth="1"/>
    <col min="7174" max="7174" width="25.85546875" customWidth="1"/>
    <col min="7425" max="7425" width="45" customWidth="1"/>
    <col min="7426" max="7426" width="6.28515625" customWidth="1"/>
    <col min="7427" max="7427" width="17.140625" customWidth="1"/>
    <col min="7428" max="7428" width="21.42578125" customWidth="1"/>
    <col min="7429" max="7429" width="21.5703125" customWidth="1"/>
    <col min="7430" max="7430" width="25.85546875" customWidth="1"/>
    <col min="7681" max="7681" width="45" customWidth="1"/>
    <col min="7682" max="7682" width="6.28515625" customWidth="1"/>
    <col min="7683" max="7683" width="17.140625" customWidth="1"/>
    <col min="7684" max="7684" width="21.42578125" customWidth="1"/>
    <col min="7685" max="7685" width="21.5703125" customWidth="1"/>
    <col min="7686" max="7686" width="25.85546875" customWidth="1"/>
    <col min="7937" max="7937" width="45" customWidth="1"/>
    <col min="7938" max="7938" width="6.28515625" customWidth="1"/>
    <col min="7939" max="7939" width="17.140625" customWidth="1"/>
    <col min="7940" max="7940" width="21.42578125" customWidth="1"/>
    <col min="7941" max="7941" width="21.5703125" customWidth="1"/>
    <col min="7942" max="7942" width="25.85546875" customWidth="1"/>
    <col min="8193" max="8193" width="45" customWidth="1"/>
    <col min="8194" max="8194" width="6.28515625" customWidth="1"/>
    <col min="8195" max="8195" width="17.140625" customWidth="1"/>
    <col min="8196" max="8196" width="21.42578125" customWidth="1"/>
    <col min="8197" max="8197" width="21.5703125" customWidth="1"/>
    <col min="8198" max="8198" width="25.85546875" customWidth="1"/>
    <col min="8449" max="8449" width="45" customWidth="1"/>
    <col min="8450" max="8450" width="6.28515625" customWidth="1"/>
    <col min="8451" max="8451" width="17.140625" customWidth="1"/>
    <col min="8452" max="8452" width="21.42578125" customWidth="1"/>
    <col min="8453" max="8453" width="21.5703125" customWidth="1"/>
    <col min="8454" max="8454" width="25.85546875" customWidth="1"/>
    <col min="8705" max="8705" width="45" customWidth="1"/>
    <col min="8706" max="8706" width="6.28515625" customWidth="1"/>
    <col min="8707" max="8707" width="17.140625" customWidth="1"/>
    <col min="8708" max="8708" width="21.42578125" customWidth="1"/>
    <col min="8709" max="8709" width="21.5703125" customWidth="1"/>
    <col min="8710" max="8710" width="25.85546875" customWidth="1"/>
    <col min="8961" max="8961" width="45" customWidth="1"/>
    <col min="8962" max="8962" width="6.28515625" customWidth="1"/>
    <col min="8963" max="8963" width="17.140625" customWidth="1"/>
    <col min="8964" max="8964" width="21.42578125" customWidth="1"/>
    <col min="8965" max="8965" width="21.5703125" customWidth="1"/>
    <col min="8966" max="8966" width="25.85546875" customWidth="1"/>
    <col min="9217" max="9217" width="45" customWidth="1"/>
    <col min="9218" max="9218" width="6.28515625" customWidth="1"/>
    <col min="9219" max="9219" width="17.140625" customWidth="1"/>
    <col min="9220" max="9220" width="21.42578125" customWidth="1"/>
    <col min="9221" max="9221" width="21.5703125" customWidth="1"/>
    <col min="9222" max="9222" width="25.85546875" customWidth="1"/>
    <col min="9473" max="9473" width="45" customWidth="1"/>
    <col min="9474" max="9474" width="6.28515625" customWidth="1"/>
    <col min="9475" max="9475" width="17.140625" customWidth="1"/>
    <col min="9476" max="9476" width="21.42578125" customWidth="1"/>
    <col min="9477" max="9477" width="21.5703125" customWidth="1"/>
    <col min="9478" max="9478" width="25.85546875" customWidth="1"/>
    <col min="9729" max="9729" width="45" customWidth="1"/>
    <col min="9730" max="9730" width="6.28515625" customWidth="1"/>
    <col min="9731" max="9731" width="17.140625" customWidth="1"/>
    <col min="9732" max="9732" width="21.42578125" customWidth="1"/>
    <col min="9733" max="9733" width="21.5703125" customWidth="1"/>
    <col min="9734" max="9734" width="25.85546875" customWidth="1"/>
    <col min="9985" max="9985" width="45" customWidth="1"/>
    <col min="9986" max="9986" width="6.28515625" customWidth="1"/>
    <col min="9987" max="9987" width="17.140625" customWidth="1"/>
    <col min="9988" max="9988" width="21.42578125" customWidth="1"/>
    <col min="9989" max="9989" width="21.5703125" customWidth="1"/>
    <col min="9990" max="9990" width="25.85546875" customWidth="1"/>
    <col min="10241" max="10241" width="45" customWidth="1"/>
    <col min="10242" max="10242" width="6.28515625" customWidth="1"/>
    <col min="10243" max="10243" width="17.140625" customWidth="1"/>
    <col min="10244" max="10244" width="21.42578125" customWidth="1"/>
    <col min="10245" max="10245" width="21.5703125" customWidth="1"/>
    <col min="10246" max="10246" width="25.85546875" customWidth="1"/>
    <col min="10497" max="10497" width="45" customWidth="1"/>
    <col min="10498" max="10498" width="6.28515625" customWidth="1"/>
    <col min="10499" max="10499" width="17.140625" customWidth="1"/>
    <col min="10500" max="10500" width="21.42578125" customWidth="1"/>
    <col min="10501" max="10501" width="21.5703125" customWidth="1"/>
    <col min="10502" max="10502" width="25.85546875" customWidth="1"/>
    <col min="10753" max="10753" width="45" customWidth="1"/>
    <col min="10754" max="10754" width="6.28515625" customWidth="1"/>
    <col min="10755" max="10755" width="17.140625" customWidth="1"/>
    <col min="10756" max="10756" width="21.42578125" customWidth="1"/>
    <col min="10757" max="10757" width="21.5703125" customWidth="1"/>
    <col min="10758" max="10758" width="25.85546875" customWidth="1"/>
    <col min="11009" max="11009" width="45" customWidth="1"/>
    <col min="11010" max="11010" width="6.28515625" customWidth="1"/>
    <col min="11011" max="11011" width="17.140625" customWidth="1"/>
    <col min="11012" max="11012" width="21.42578125" customWidth="1"/>
    <col min="11013" max="11013" width="21.5703125" customWidth="1"/>
    <col min="11014" max="11014" width="25.85546875" customWidth="1"/>
    <col min="11265" max="11265" width="45" customWidth="1"/>
    <col min="11266" max="11266" width="6.28515625" customWidth="1"/>
    <col min="11267" max="11267" width="17.140625" customWidth="1"/>
    <col min="11268" max="11268" width="21.42578125" customWidth="1"/>
    <col min="11269" max="11269" width="21.5703125" customWidth="1"/>
    <col min="11270" max="11270" width="25.85546875" customWidth="1"/>
    <col min="11521" max="11521" width="45" customWidth="1"/>
    <col min="11522" max="11522" width="6.28515625" customWidth="1"/>
    <col min="11523" max="11523" width="17.140625" customWidth="1"/>
    <col min="11524" max="11524" width="21.42578125" customWidth="1"/>
    <col min="11525" max="11525" width="21.5703125" customWidth="1"/>
    <col min="11526" max="11526" width="25.85546875" customWidth="1"/>
    <col min="11777" max="11777" width="45" customWidth="1"/>
    <col min="11778" max="11778" width="6.28515625" customWidth="1"/>
    <col min="11779" max="11779" width="17.140625" customWidth="1"/>
    <col min="11780" max="11780" width="21.42578125" customWidth="1"/>
    <col min="11781" max="11781" width="21.5703125" customWidth="1"/>
    <col min="11782" max="11782" width="25.85546875" customWidth="1"/>
    <col min="12033" max="12033" width="45" customWidth="1"/>
    <col min="12034" max="12034" width="6.28515625" customWidth="1"/>
    <col min="12035" max="12035" width="17.140625" customWidth="1"/>
    <col min="12036" max="12036" width="21.42578125" customWidth="1"/>
    <col min="12037" max="12037" width="21.5703125" customWidth="1"/>
    <col min="12038" max="12038" width="25.85546875" customWidth="1"/>
    <col min="12289" max="12289" width="45" customWidth="1"/>
    <col min="12290" max="12290" width="6.28515625" customWidth="1"/>
    <col min="12291" max="12291" width="17.140625" customWidth="1"/>
    <col min="12292" max="12292" width="21.42578125" customWidth="1"/>
    <col min="12293" max="12293" width="21.5703125" customWidth="1"/>
    <col min="12294" max="12294" width="25.85546875" customWidth="1"/>
    <col min="12545" max="12545" width="45" customWidth="1"/>
    <col min="12546" max="12546" width="6.28515625" customWidth="1"/>
    <col min="12547" max="12547" width="17.140625" customWidth="1"/>
    <col min="12548" max="12548" width="21.42578125" customWidth="1"/>
    <col min="12549" max="12549" width="21.5703125" customWidth="1"/>
    <col min="12550" max="12550" width="25.85546875" customWidth="1"/>
    <col min="12801" max="12801" width="45" customWidth="1"/>
    <col min="12802" max="12802" width="6.28515625" customWidth="1"/>
    <col min="12803" max="12803" width="17.140625" customWidth="1"/>
    <col min="12804" max="12804" width="21.42578125" customWidth="1"/>
    <col min="12805" max="12805" width="21.5703125" customWidth="1"/>
    <col min="12806" max="12806" width="25.85546875" customWidth="1"/>
    <col min="13057" max="13057" width="45" customWidth="1"/>
    <col min="13058" max="13058" width="6.28515625" customWidth="1"/>
    <col min="13059" max="13059" width="17.140625" customWidth="1"/>
    <col min="13060" max="13060" width="21.42578125" customWidth="1"/>
    <col min="13061" max="13061" width="21.5703125" customWidth="1"/>
    <col min="13062" max="13062" width="25.85546875" customWidth="1"/>
    <col min="13313" max="13313" width="45" customWidth="1"/>
    <col min="13314" max="13314" width="6.28515625" customWidth="1"/>
    <col min="13315" max="13315" width="17.140625" customWidth="1"/>
    <col min="13316" max="13316" width="21.42578125" customWidth="1"/>
    <col min="13317" max="13317" width="21.5703125" customWidth="1"/>
    <col min="13318" max="13318" width="25.85546875" customWidth="1"/>
    <col min="13569" max="13569" width="45" customWidth="1"/>
    <col min="13570" max="13570" width="6.28515625" customWidth="1"/>
    <col min="13571" max="13571" width="17.140625" customWidth="1"/>
    <col min="13572" max="13572" width="21.42578125" customWidth="1"/>
    <col min="13573" max="13573" width="21.5703125" customWidth="1"/>
    <col min="13574" max="13574" width="25.85546875" customWidth="1"/>
    <col min="13825" max="13825" width="45" customWidth="1"/>
    <col min="13826" max="13826" width="6.28515625" customWidth="1"/>
    <col min="13827" max="13827" width="17.140625" customWidth="1"/>
    <col min="13828" max="13828" width="21.42578125" customWidth="1"/>
    <col min="13829" max="13829" width="21.5703125" customWidth="1"/>
    <col min="13830" max="13830" width="25.85546875" customWidth="1"/>
    <col min="14081" max="14081" width="45" customWidth="1"/>
    <col min="14082" max="14082" width="6.28515625" customWidth="1"/>
    <col min="14083" max="14083" width="17.140625" customWidth="1"/>
    <col min="14084" max="14084" width="21.42578125" customWidth="1"/>
    <col min="14085" max="14085" width="21.5703125" customWidth="1"/>
    <col min="14086" max="14086" width="25.85546875" customWidth="1"/>
    <col min="14337" max="14337" width="45" customWidth="1"/>
    <col min="14338" max="14338" width="6.28515625" customWidth="1"/>
    <col min="14339" max="14339" width="17.140625" customWidth="1"/>
    <col min="14340" max="14340" width="21.42578125" customWidth="1"/>
    <col min="14341" max="14341" width="21.5703125" customWidth="1"/>
    <col min="14342" max="14342" width="25.85546875" customWidth="1"/>
    <col min="14593" max="14593" width="45" customWidth="1"/>
    <col min="14594" max="14594" width="6.28515625" customWidth="1"/>
    <col min="14595" max="14595" width="17.140625" customWidth="1"/>
    <col min="14596" max="14596" width="21.42578125" customWidth="1"/>
    <col min="14597" max="14597" width="21.5703125" customWidth="1"/>
    <col min="14598" max="14598" width="25.85546875" customWidth="1"/>
    <col min="14849" max="14849" width="45" customWidth="1"/>
    <col min="14850" max="14850" width="6.28515625" customWidth="1"/>
    <col min="14851" max="14851" width="17.140625" customWidth="1"/>
    <col min="14852" max="14852" width="21.42578125" customWidth="1"/>
    <col min="14853" max="14853" width="21.5703125" customWidth="1"/>
    <col min="14854" max="14854" width="25.85546875" customWidth="1"/>
    <col min="15105" max="15105" width="45" customWidth="1"/>
    <col min="15106" max="15106" width="6.28515625" customWidth="1"/>
    <col min="15107" max="15107" width="17.140625" customWidth="1"/>
    <col min="15108" max="15108" width="21.42578125" customWidth="1"/>
    <col min="15109" max="15109" width="21.5703125" customWidth="1"/>
    <col min="15110" max="15110" width="25.85546875" customWidth="1"/>
    <col min="15361" max="15361" width="45" customWidth="1"/>
    <col min="15362" max="15362" width="6.28515625" customWidth="1"/>
    <col min="15363" max="15363" width="17.140625" customWidth="1"/>
    <col min="15364" max="15364" width="21.42578125" customWidth="1"/>
    <col min="15365" max="15365" width="21.5703125" customWidth="1"/>
    <col min="15366" max="15366" width="25.85546875" customWidth="1"/>
    <col min="15617" max="15617" width="45" customWidth="1"/>
    <col min="15618" max="15618" width="6.28515625" customWidth="1"/>
    <col min="15619" max="15619" width="17.140625" customWidth="1"/>
    <col min="15620" max="15620" width="21.42578125" customWidth="1"/>
    <col min="15621" max="15621" width="21.5703125" customWidth="1"/>
    <col min="15622" max="15622" width="25.85546875" customWidth="1"/>
    <col min="15873" max="15873" width="45" customWidth="1"/>
    <col min="15874" max="15874" width="6.28515625" customWidth="1"/>
    <col min="15875" max="15875" width="17.140625" customWidth="1"/>
    <col min="15876" max="15876" width="21.42578125" customWidth="1"/>
    <col min="15877" max="15877" width="21.5703125" customWidth="1"/>
    <col min="15878" max="15878" width="25.85546875" customWidth="1"/>
    <col min="16129" max="16129" width="45" customWidth="1"/>
    <col min="16130" max="16130" width="6.28515625" customWidth="1"/>
    <col min="16131" max="16131" width="17.140625" customWidth="1"/>
    <col min="16132" max="16132" width="21.42578125" customWidth="1"/>
    <col min="16133" max="16133" width="21.5703125" customWidth="1"/>
    <col min="16134" max="16134" width="25.85546875" customWidth="1"/>
  </cols>
  <sheetData>
    <row r="1" spans="1:60" ht="53.25" customHeight="1" x14ac:dyDescent="0.25">
      <c r="A1" s="1" t="s">
        <v>0</v>
      </c>
      <c r="B1" s="1"/>
      <c r="C1" s="1"/>
      <c r="D1" s="1"/>
      <c r="E1" s="59" t="s">
        <v>1</v>
      </c>
      <c r="F1" s="59"/>
    </row>
    <row r="2" spans="1:60" ht="20.100000000000001" customHeight="1" x14ac:dyDescent="0.25">
      <c r="A2" s="52"/>
      <c r="B2" s="52"/>
      <c r="C2" s="52"/>
      <c r="D2" s="52"/>
      <c r="E2" s="52"/>
      <c r="F2" s="52"/>
    </row>
    <row r="3" spans="1:60" ht="15.75" customHeight="1" x14ac:dyDescent="0.25">
      <c r="A3" s="60" t="s">
        <v>2</v>
      </c>
      <c r="B3" s="60"/>
      <c r="C3" s="60"/>
      <c r="D3" s="60"/>
      <c r="E3" s="60"/>
      <c r="F3" s="60"/>
    </row>
    <row r="4" spans="1:60" ht="12.75" customHeight="1" x14ac:dyDescent="0.25">
      <c r="A4" s="61" t="s">
        <v>3</v>
      </c>
      <c r="B4" s="61"/>
      <c r="C4" s="61"/>
      <c r="D4" s="61"/>
      <c r="E4" s="61"/>
      <c r="F4" s="61"/>
    </row>
    <row r="5" spans="1:60" ht="12.75" customHeight="1" x14ac:dyDescent="0.25">
      <c r="A5" s="62"/>
      <c r="B5" s="62"/>
      <c r="C5" s="62"/>
      <c r="D5" s="62"/>
      <c r="E5" s="62"/>
      <c r="F5" s="62"/>
    </row>
    <row r="6" spans="1:60" ht="12.75" customHeight="1" x14ac:dyDescent="0.25">
      <c r="A6" s="63" t="s">
        <v>126</v>
      </c>
      <c r="B6" s="63"/>
      <c r="C6" s="63"/>
      <c r="D6" s="63"/>
      <c r="E6" s="63"/>
      <c r="F6" s="63"/>
    </row>
    <row r="7" spans="1:60" ht="13.5" customHeight="1" x14ac:dyDescent="0.25">
      <c r="A7" s="64" t="s">
        <v>4</v>
      </c>
      <c r="B7" s="64"/>
      <c r="C7" s="64"/>
      <c r="D7" s="64"/>
      <c r="E7" s="64"/>
      <c r="F7" s="64"/>
    </row>
    <row r="8" spans="1:60" s="2" customFormat="1" ht="12.75" customHeight="1" x14ac:dyDescent="0.25">
      <c r="A8" s="56" t="s">
        <v>5</v>
      </c>
      <c r="B8" s="57" t="s">
        <v>6</v>
      </c>
      <c r="C8" s="58" t="s">
        <v>7</v>
      </c>
      <c r="D8" s="58" t="s">
        <v>8</v>
      </c>
      <c r="E8" s="58" t="s">
        <v>9</v>
      </c>
      <c r="F8" s="58" t="s">
        <v>10</v>
      </c>
    </row>
    <row r="9" spans="1:60" s="2" customFormat="1" ht="38.25" customHeight="1" x14ac:dyDescent="0.25">
      <c r="A9" s="56"/>
      <c r="B9" s="57"/>
      <c r="C9" s="58"/>
      <c r="D9" s="58"/>
      <c r="E9" s="58"/>
      <c r="F9" s="58"/>
    </row>
    <row r="10" spans="1:60" s="3" customFormat="1" ht="18" customHeight="1" x14ac:dyDescent="0.25">
      <c r="A10" s="54" t="s">
        <v>11</v>
      </c>
      <c r="B10" s="54"/>
      <c r="C10" s="54"/>
      <c r="D10" s="54"/>
      <c r="E10" s="54"/>
      <c r="F10" s="54"/>
      <c r="BF10"/>
      <c r="BG10"/>
      <c r="BH10"/>
    </row>
    <row r="11" spans="1:60" s="3" customFormat="1" ht="18" customHeight="1" x14ac:dyDescent="0.25">
      <c r="A11" s="54" t="s">
        <v>12</v>
      </c>
      <c r="B11" s="54"/>
      <c r="C11" s="54"/>
      <c r="D11" s="54"/>
      <c r="E11" s="54"/>
      <c r="F11" s="54"/>
      <c r="BF11"/>
      <c r="BG11"/>
      <c r="BH11"/>
    </row>
    <row r="12" spans="1:60" s="3" customFormat="1" ht="24.75" x14ac:dyDescent="0.25">
      <c r="A12" s="4" t="s">
        <v>13</v>
      </c>
      <c r="B12" s="5" t="s">
        <v>14</v>
      </c>
      <c r="C12" s="6">
        <f>C13+C14+C15</f>
        <v>21849.8</v>
      </c>
      <c r="D12" s="6">
        <f>D13+D14+D15</f>
        <v>27000</v>
      </c>
      <c r="E12" s="6">
        <f>E13+E14+E15</f>
        <v>32001</v>
      </c>
      <c r="F12" s="6">
        <f t="shared" ref="F12:F41" si="0">E12-D12</f>
        <v>5001</v>
      </c>
      <c r="BF12"/>
      <c r="BG12"/>
      <c r="BH12"/>
    </row>
    <row r="13" spans="1:60" s="3" customFormat="1" x14ac:dyDescent="0.25">
      <c r="A13" s="7" t="s">
        <v>15</v>
      </c>
      <c r="B13" s="8" t="s">
        <v>16</v>
      </c>
      <c r="C13" s="6"/>
      <c r="D13" s="6"/>
      <c r="E13" s="6"/>
      <c r="F13" s="6">
        <f t="shared" si="0"/>
        <v>0</v>
      </c>
      <c r="BF13"/>
      <c r="BG13"/>
      <c r="BH13"/>
    </row>
    <row r="14" spans="1:60" s="3" customFormat="1" x14ac:dyDescent="0.25">
      <c r="A14" s="7" t="s">
        <v>17</v>
      </c>
      <c r="B14" s="8" t="s">
        <v>18</v>
      </c>
      <c r="C14" s="6">
        <v>1499.8</v>
      </c>
      <c r="D14" s="65">
        <v>1600</v>
      </c>
      <c r="E14" s="6">
        <v>2386</v>
      </c>
      <c r="F14" s="6">
        <f t="shared" si="0"/>
        <v>786</v>
      </c>
      <c r="BF14"/>
      <c r="BG14"/>
      <c r="BH14"/>
    </row>
    <row r="15" spans="1:60" s="3" customFormat="1" ht="12.75" customHeight="1" x14ac:dyDescent="0.25">
      <c r="A15" s="7" t="s">
        <v>19</v>
      </c>
      <c r="B15" s="8" t="s">
        <v>20</v>
      </c>
      <c r="C15" s="6">
        <v>20350</v>
      </c>
      <c r="D15" s="65">
        <v>25400</v>
      </c>
      <c r="E15" s="6">
        <v>29615</v>
      </c>
      <c r="F15" s="6">
        <f t="shared" si="0"/>
        <v>4215</v>
      </c>
      <c r="BF15"/>
      <c r="BG15"/>
      <c r="BH15"/>
    </row>
    <row r="16" spans="1:60" s="3" customFormat="1" x14ac:dyDescent="0.25">
      <c r="A16" s="4" t="s">
        <v>21</v>
      </c>
      <c r="B16" s="5" t="s">
        <v>22</v>
      </c>
      <c r="C16" s="6"/>
      <c r="D16" s="6"/>
      <c r="E16" s="6"/>
      <c r="F16" s="6">
        <f t="shared" si="0"/>
        <v>0</v>
      </c>
      <c r="BF16"/>
      <c r="BG16"/>
      <c r="BH16"/>
    </row>
    <row r="17" spans="1:60" s="3" customFormat="1" x14ac:dyDescent="0.25">
      <c r="A17" s="4" t="s">
        <v>23</v>
      </c>
      <c r="B17" s="5" t="s">
        <v>24</v>
      </c>
      <c r="C17" s="6"/>
      <c r="D17" s="6"/>
      <c r="E17" s="6"/>
      <c r="F17" s="6">
        <f t="shared" si="0"/>
        <v>0</v>
      </c>
      <c r="BF17"/>
      <c r="BG17"/>
      <c r="BH17"/>
    </row>
    <row r="18" spans="1:60" s="3" customFormat="1" x14ac:dyDescent="0.25">
      <c r="A18" s="4" t="s">
        <v>25</v>
      </c>
      <c r="B18" s="5" t="s">
        <v>26</v>
      </c>
      <c r="C18" s="6"/>
      <c r="D18" s="6"/>
      <c r="E18" s="6"/>
      <c r="F18" s="6">
        <f t="shared" si="0"/>
        <v>0</v>
      </c>
      <c r="BF18"/>
      <c r="BG18"/>
      <c r="BH18"/>
    </row>
    <row r="19" spans="1:60" s="3" customFormat="1" x14ac:dyDescent="0.25">
      <c r="A19" s="4" t="s">
        <v>27</v>
      </c>
      <c r="B19" s="5" t="s">
        <v>28</v>
      </c>
      <c r="C19" s="6"/>
      <c r="D19" s="6"/>
      <c r="E19" s="6"/>
      <c r="F19" s="6">
        <f t="shared" si="0"/>
        <v>0</v>
      </c>
      <c r="BF19"/>
      <c r="BG19"/>
      <c r="BH19"/>
    </row>
    <row r="20" spans="1:60" s="3" customFormat="1" x14ac:dyDescent="0.25">
      <c r="A20" s="4" t="s">
        <v>29</v>
      </c>
      <c r="B20" s="5" t="s">
        <v>30</v>
      </c>
      <c r="C20" s="6">
        <v>6074</v>
      </c>
      <c r="D20" s="6">
        <v>6100</v>
      </c>
      <c r="E20" s="6">
        <v>1641.9</v>
      </c>
      <c r="F20" s="6">
        <f t="shared" si="0"/>
        <v>-4458.1000000000004</v>
      </c>
      <c r="BF20"/>
      <c r="BG20"/>
      <c r="BH20"/>
    </row>
    <row r="21" spans="1:60" s="3" customFormat="1" ht="14.25" customHeight="1" x14ac:dyDescent="0.25">
      <c r="A21" s="4" t="s">
        <v>31</v>
      </c>
      <c r="B21" s="5" t="s">
        <v>32</v>
      </c>
      <c r="C21" s="6">
        <v>2722.4</v>
      </c>
      <c r="D21" s="6">
        <v>2800</v>
      </c>
      <c r="E21" s="6">
        <v>3220</v>
      </c>
      <c r="F21" s="6">
        <f t="shared" si="0"/>
        <v>420</v>
      </c>
      <c r="BF21"/>
      <c r="BG21"/>
      <c r="BH21"/>
    </row>
    <row r="22" spans="1:60" s="3" customFormat="1" ht="14.25" customHeight="1" x14ac:dyDescent="0.25">
      <c r="A22" s="4" t="s">
        <v>33</v>
      </c>
      <c r="B22" s="5" t="s">
        <v>34</v>
      </c>
      <c r="C22" s="6"/>
      <c r="D22" s="6"/>
      <c r="E22" s="6"/>
      <c r="F22" s="6">
        <f t="shared" si="0"/>
        <v>0</v>
      </c>
      <c r="BF22"/>
      <c r="BG22"/>
      <c r="BH22"/>
    </row>
    <row r="23" spans="1:60" s="3" customFormat="1" ht="15" customHeight="1" x14ac:dyDescent="0.25">
      <c r="A23" s="9" t="s">
        <v>35</v>
      </c>
      <c r="B23" s="5" t="s">
        <v>36</v>
      </c>
      <c r="C23" s="6"/>
      <c r="D23" s="6"/>
      <c r="E23" s="6"/>
      <c r="F23" s="6">
        <f t="shared" si="0"/>
        <v>0</v>
      </c>
      <c r="BF23"/>
      <c r="BG23"/>
      <c r="BH23"/>
    </row>
    <row r="24" spans="1:60" s="3" customFormat="1" ht="15.75" x14ac:dyDescent="0.25">
      <c r="A24" s="10" t="s">
        <v>37</v>
      </c>
      <c r="B24" s="11" t="s">
        <v>38</v>
      </c>
      <c r="C24" s="12">
        <f>C12+C16+C17+C18+C19+C20-C21-C22-C23</f>
        <v>25201.399999999998</v>
      </c>
      <c r="D24" s="12">
        <f>D12+D16+D17+D18+D19+D20-D21-D22-D23</f>
        <v>30300</v>
      </c>
      <c r="E24" s="12">
        <f>E12+E16+E17+E18+E19+E20-E21-E22-E23</f>
        <v>30422.9</v>
      </c>
      <c r="F24" s="6">
        <f t="shared" si="0"/>
        <v>122.90000000000146</v>
      </c>
      <c r="BF24"/>
      <c r="BG24"/>
      <c r="BH24"/>
    </row>
    <row r="25" spans="1:60" s="3" customFormat="1" ht="18" customHeight="1" x14ac:dyDescent="0.25">
      <c r="A25" s="54" t="s">
        <v>39</v>
      </c>
      <c r="B25" s="54"/>
      <c r="C25" s="54"/>
      <c r="D25" s="54"/>
      <c r="E25" s="54"/>
      <c r="F25" s="54">
        <f t="shared" si="0"/>
        <v>0</v>
      </c>
      <c r="BF25"/>
      <c r="BG25"/>
      <c r="BH25"/>
    </row>
    <row r="26" spans="1:60" s="3" customFormat="1" ht="24" x14ac:dyDescent="0.25">
      <c r="A26" s="13" t="s">
        <v>40</v>
      </c>
      <c r="B26" s="5" t="s">
        <v>41</v>
      </c>
      <c r="C26" s="14">
        <v>23423.4</v>
      </c>
      <c r="D26" s="6">
        <v>27900</v>
      </c>
      <c r="E26" s="14">
        <v>27396.799999999999</v>
      </c>
      <c r="F26" s="6">
        <f t="shared" si="0"/>
        <v>-503.20000000000073</v>
      </c>
      <c r="BF26"/>
      <c r="BG26"/>
      <c r="BH26"/>
    </row>
    <row r="27" spans="1:60" s="3" customFormat="1" ht="15" customHeight="1" x14ac:dyDescent="0.25">
      <c r="A27" s="13" t="s">
        <v>42</v>
      </c>
      <c r="B27" s="5" t="s">
        <v>43</v>
      </c>
      <c r="C27" s="6">
        <f>SUM(C28:C36)</f>
        <v>1642.3999999999999</v>
      </c>
      <c r="D27" s="6">
        <f>SUM(D28:D36)</f>
        <v>2217</v>
      </c>
      <c r="E27" s="6">
        <f>SUM(E28:E36)</f>
        <v>2792.7000000000003</v>
      </c>
      <c r="F27" s="6">
        <f t="shared" si="0"/>
        <v>575.70000000000027</v>
      </c>
      <c r="BF27"/>
      <c r="BG27"/>
      <c r="BH27"/>
    </row>
    <row r="28" spans="1:60" s="3" customFormat="1" ht="15" customHeight="1" x14ac:dyDescent="0.25">
      <c r="A28" s="15" t="s">
        <v>44</v>
      </c>
      <c r="B28" s="16" t="s">
        <v>45</v>
      </c>
      <c r="C28" s="6">
        <v>1142.0999999999999</v>
      </c>
      <c r="D28" s="6">
        <v>1500</v>
      </c>
      <c r="E28" s="6">
        <v>2043.5</v>
      </c>
      <c r="F28" s="6">
        <f t="shared" si="0"/>
        <v>543.5</v>
      </c>
      <c r="BF28"/>
      <c r="BG28"/>
      <c r="BH28"/>
    </row>
    <row r="29" spans="1:60" s="3" customFormat="1" ht="15" customHeight="1" x14ac:dyDescent="0.25">
      <c r="A29" s="15" t="s">
        <v>46</v>
      </c>
      <c r="B29" s="16" t="s">
        <v>47</v>
      </c>
      <c r="C29" s="6">
        <v>251.6</v>
      </c>
      <c r="D29" s="6">
        <v>330</v>
      </c>
      <c r="E29" s="6">
        <v>436.9</v>
      </c>
      <c r="F29" s="6">
        <f t="shared" si="0"/>
        <v>106.89999999999998</v>
      </c>
      <c r="BF29"/>
      <c r="BG29"/>
      <c r="BH29"/>
    </row>
    <row r="30" spans="1:60" s="3" customFormat="1" ht="24" x14ac:dyDescent="0.25">
      <c r="A30" s="15" t="s">
        <v>48</v>
      </c>
      <c r="B30" s="16" t="s">
        <v>49</v>
      </c>
      <c r="C30" s="6">
        <v>61.8</v>
      </c>
      <c r="D30" s="6">
        <v>75</v>
      </c>
      <c r="E30" s="6">
        <v>28.3</v>
      </c>
      <c r="F30" s="6">
        <f t="shared" si="0"/>
        <v>-46.7</v>
      </c>
      <c r="BF30"/>
      <c r="BG30"/>
      <c r="BH30"/>
    </row>
    <row r="31" spans="1:60" s="3" customFormat="1" ht="15.75" customHeight="1" x14ac:dyDescent="0.25">
      <c r="A31" s="15" t="s">
        <v>50</v>
      </c>
      <c r="B31" s="16" t="s">
        <v>51</v>
      </c>
      <c r="C31" s="6"/>
      <c r="D31" s="6"/>
      <c r="E31" s="6"/>
      <c r="F31" s="6">
        <f t="shared" si="0"/>
        <v>0</v>
      </c>
      <c r="BF31"/>
      <c r="BG31"/>
      <c r="BH31"/>
    </row>
    <row r="32" spans="1:60" s="3" customFormat="1" ht="14.25" customHeight="1" x14ac:dyDescent="0.25">
      <c r="A32" s="15" t="s">
        <v>52</v>
      </c>
      <c r="B32" s="16" t="s">
        <v>53</v>
      </c>
      <c r="C32" s="6"/>
      <c r="D32" s="6"/>
      <c r="E32" s="6"/>
      <c r="F32" s="6">
        <f t="shared" si="0"/>
        <v>0</v>
      </c>
      <c r="BF32"/>
      <c r="BG32"/>
      <c r="BH32"/>
    </row>
    <row r="33" spans="1:60" s="3" customFormat="1" ht="13.5" customHeight="1" x14ac:dyDescent="0.25">
      <c r="A33" s="15" t="s">
        <v>54</v>
      </c>
      <c r="B33" s="16" t="s">
        <v>55</v>
      </c>
      <c r="C33" s="6">
        <v>6.4</v>
      </c>
      <c r="D33" s="6">
        <v>7</v>
      </c>
      <c r="E33" s="6">
        <v>6.8</v>
      </c>
      <c r="F33" s="6">
        <f t="shared" si="0"/>
        <v>-0.20000000000000018</v>
      </c>
      <c r="BF33"/>
      <c r="BG33"/>
      <c r="BH33"/>
    </row>
    <row r="34" spans="1:60" s="3" customFormat="1" ht="13.5" customHeight="1" x14ac:dyDescent="0.25">
      <c r="A34" s="15" t="s">
        <v>56</v>
      </c>
      <c r="B34" s="16" t="s">
        <v>57</v>
      </c>
      <c r="C34" s="6">
        <v>3.5</v>
      </c>
      <c r="D34" s="6">
        <v>5</v>
      </c>
      <c r="E34" s="6">
        <v>29.5</v>
      </c>
      <c r="F34" s="6">
        <f t="shared" si="0"/>
        <v>24.5</v>
      </c>
      <c r="BF34"/>
      <c r="BG34"/>
      <c r="BH34"/>
    </row>
    <row r="35" spans="1:60" s="3" customFormat="1" ht="12" customHeight="1" x14ac:dyDescent="0.25">
      <c r="A35" s="15" t="s">
        <v>58</v>
      </c>
      <c r="B35" s="16" t="s">
        <v>59</v>
      </c>
      <c r="C35" s="6"/>
      <c r="D35" s="6"/>
      <c r="E35" s="6"/>
      <c r="F35" s="6">
        <f t="shared" si="0"/>
        <v>0</v>
      </c>
      <c r="BF35"/>
      <c r="BG35"/>
      <c r="BH35"/>
    </row>
    <row r="36" spans="1:60" s="3" customFormat="1" ht="12.75" customHeight="1" x14ac:dyDescent="0.25">
      <c r="A36" s="15" t="s">
        <v>60</v>
      </c>
      <c r="B36" s="16" t="s">
        <v>61</v>
      </c>
      <c r="C36" s="6">
        <v>177</v>
      </c>
      <c r="D36" s="6">
        <v>300</v>
      </c>
      <c r="E36" s="6">
        <v>247.7</v>
      </c>
      <c r="F36" s="6">
        <f t="shared" si="0"/>
        <v>-52.300000000000011</v>
      </c>
      <c r="BF36"/>
      <c r="BG36"/>
      <c r="BH36"/>
    </row>
    <row r="37" spans="1:60" s="3" customFormat="1" ht="13.5" customHeight="1" x14ac:dyDescent="0.25">
      <c r="A37" s="13" t="s">
        <v>62</v>
      </c>
      <c r="B37" s="5" t="s">
        <v>63</v>
      </c>
      <c r="C37" s="6"/>
      <c r="D37" s="6"/>
      <c r="E37" s="6"/>
      <c r="F37" s="6">
        <f t="shared" si="0"/>
        <v>0</v>
      </c>
      <c r="BF37"/>
      <c r="BG37"/>
      <c r="BH37"/>
    </row>
    <row r="38" spans="1:60" s="3" customFormat="1" ht="13.5" customHeight="1" x14ac:dyDescent="0.25">
      <c r="A38" s="13" t="s">
        <v>64</v>
      </c>
      <c r="B38" s="5" t="s">
        <v>65</v>
      </c>
      <c r="C38" s="6">
        <v>131.6</v>
      </c>
      <c r="D38" s="6">
        <v>140</v>
      </c>
      <c r="E38" s="6">
        <v>165.4</v>
      </c>
      <c r="F38" s="6">
        <f t="shared" si="0"/>
        <v>25.400000000000006</v>
      </c>
      <c r="BF38"/>
      <c r="BG38"/>
      <c r="BH38"/>
    </row>
    <row r="39" spans="1:60" s="3" customFormat="1" ht="14.25" customHeight="1" x14ac:dyDescent="0.25">
      <c r="A39" s="13" t="s">
        <v>66</v>
      </c>
      <c r="B39" s="5" t="s">
        <v>67</v>
      </c>
      <c r="C39" s="6"/>
      <c r="D39" s="6"/>
      <c r="E39" s="6"/>
      <c r="F39" s="6">
        <f t="shared" si="0"/>
        <v>0</v>
      </c>
      <c r="BF39"/>
      <c r="BG39"/>
      <c r="BH39"/>
    </row>
    <row r="40" spans="1:60" s="3" customFormat="1" ht="12.75" customHeight="1" x14ac:dyDescent="0.25">
      <c r="A40" s="13" t="s">
        <v>68</v>
      </c>
      <c r="B40" s="5" t="s">
        <v>69</v>
      </c>
      <c r="C40" s="6"/>
      <c r="D40" s="6"/>
      <c r="E40" s="6"/>
      <c r="F40" s="6">
        <f t="shared" si="0"/>
        <v>0</v>
      </c>
      <c r="BF40"/>
      <c r="BG40"/>
      <c r="BH40"/>
    </row>
    <row r="41" spans="1:60" s="19" customFormat="1" ht="18" customHeight="1" x14ac:dyDescent="0.25">
      <c r="A41" s="17" t="s">
        <v>70</v>
      </c>
      <c r="B41" s="11" t="s">
        <v>71</v>
      </c>
      <c r="C41" s="12">
        <f>SUM(C26,C27,C37:C40)</f>
        <v>25197.4</v>
      </c>
      <c r="D41" s="12">
        <f>SUM(D26,D27,D37:D40)</f>
        <v>30257</v>
      </c>
      <c r="E41" s="12">
        <f>SUM(E26,E27,E37:E40)</f>
        <v>30354.9</v>
      </c>
      <c r="F41" s="18">
        <f t="shared" si="0"/>
        <v>97.900000000001455</v>
      </c>
    </row>
    <row r="42" spans="1:60" s="3" customFormat="1" ht="18" customHeight="1" x14ac:dyDescent="0.25">
      <c r="A42" s="54" t="s">
        <v>72</v>
      </c>
      <c r="B42" s="54"/>
      <c r="C42" s="54"/>
      <c r="D42" s="54"/>
      <c r="E42" s="54"/>
      <c r="F42" s="54"/>
      <c r="BF42"/>
      <c r="BG42"/>
      <c r="BH42"/>
    </row>
    <row r="43" spans="1:60" s="3" customFormat="1" ht="18" customHeight="1" x14ac:dyDescent="0.25">
      <c r="A43" s="20" t="s">
        <v>73</v>
      </c>
      <c r="B43" s="21" t="s">
        <v>74</v>
      </c>
      <c r="C43" s="22">
        <f>SUM(C24,-C41)</f>
        <v>3.999999999996362</v>
      </c>
      <c r="D43" s="22">
        <f>SUM(D24,-D41)</f>
        <v>43</v>
      </c>
      <c r="E43" s="22">
        <f>SUM(E24,-E41)</f>
        <v>68</v>
      </c>
      <c r="F43" s="6">
        <f t="shared" ref="F43:F53" si="1">E43-D43</f>
        <v>25</v>
      </c>
      <c r="BF43"/>
      <c r="BG43"/>
      <c r="BH43"/>
    </row>
    <row r="44" spans="1:60" s="3" customFormat="1" ht="13.5" customHeight="1" x14ac:dyDescent="0.25">
      <c r="A44" s="23" t="s">
        <v>75</v>
      </c>
      <c r="B44" s="24" t="s">
        <v>76</v>
      </c>
      <c r="C44" s="22">
        <f>IF(C43&gt;0,C43,0)</f>
        <v>3.999999999996362</v>
      </c>
      <c r="D44" s="22">
        <f>IF(D43&gt;0,D43,0)</f>
        <v>43</v>
      </c>
      <c r="E44" s="22">
        <f>IF(E43&gt;0,E43,0)</f>
        <v>68</v>
      </c>
      <c r="F44" s="6">
        <f t="shared" si="1"/>
        <v>25</v>
      </c>
      <c r="BF44"/>
      <c r="BG44"/>
      <c r="BH44"/>
    </row>
    <row r="45" spans="1:60" s="3" customFormat="1" ht="14.25" customHeight="1" x14ac:dyDescent="0.25">
      <c r="A45" s="23" t="s">
        <v>77</v>
      </c>
      <c r="B45" s="24" t="s">
        <v>78</v>
      </c>
      <c r="C45" s="22">
        <f>IF(C43&lt;=0,C43,0)</f>
        <v>0</v>
      </c>
      <c r="D45" s="22">
        <f>IF(D43&lt;=0,D43,0)</f>
        <v>0</v>
      </c>
      <c r="E45" s="22">
        <f>IF(E43&lt;=0,E43,0)</f>
        <v>0</v>
      </c>
      <c r="F45" s="6">
        <f t="shared" si="1"/>
        <v>0</v>
      </c>
      <c r="BF45"/>
      <c r="BG45"/>
      <c r="BH45"/>
    </row>
    <row r="46" spans="1:60" s="3" customFormat="1" ht="14.25" customHeight="1" x14ac:dyDescent="0.25">
      <c r="A46" s="23" t="s">
        <v>79</v>
      </c>
      <c r="B46" s="24" t="s">
        <v>80</v>
      </c>
      <c r="C46" s="22"/>
      <c r="D46" s="22"/>
      <c r="E46" s="22"/>
      <c r="F46" s="6">
        <f t="shared" si="1"/>
        <v>0</v>
      </c>
      <c r="BF46"/>
      <c r="BG46"/>
      <c r="BH46"/>
    </row>
    <row r="47" spans="1:60" s="3" customFormat="1" ht="14.25" customHeight="1" x14ac:dyDescent="0.25">
      <c r="A47" s="20" t="s">
        <v>81</v>
      </c>
      <c r="B47" s="21" t="s">
        <v>82</v>
      </c>
      <c r="C47" s="22">
        <f>SUM(C43,C46)</f>
        <v>3.999999999996362</v>
      </c>
      <c r="D47" s="22">
        <f>SUM(D43,D46)</f>
        <v>43</v>
      </c>
      <c r="E47" s="22">
        <f>SUM(E43,E46)</f>
        <v>68</v>
      </c>
      <c r="F47" s="6">
        <f t="shared" si="1"/>
        <v>25</v>
      </c>
      <c r="BF47"/>
      <c r="BG47"/>
      <c r="BH47"/>
    </row>
    <row r="48" spans="1:60" s="3" customFormat="1" ht="13.5" customHeight="1" x14ac:dyDescent="0.25">
      <c r="A48" s="23" t="s">
        <v>83</v>
      </c>
      <c r="B48" s="24" t="s">
        <v>84</v>
      </c>
      <c r="C48" s="22">
        <f>IF(C47&gt;0,C47,0)</f>
        <v>3.999999999996362</v>
      </c>
      <c r="D48" s="22">
        <f>IF(D47&gt;0,D47,0)</f>
        <v>43</v>
      </c>
      <c r="E48" s="22">
        <f>IF(E47&gt;0,E47,0)</f>
        <v>68</v>
      </c>
      <c r="F48" s="6">
        <f t="shared" si="1"/>
        <v>25</v>
      </c>
      <c r="BF48"/>
      <c r="BG48"/>
      <c r="BH48"/>
    </row>
    <row r="49" spans="1:60" s="3" customFormat="1" ht="14.25" customHeight="1" x14ac:dyDescent="0.25">
      <c r="A49" s="23" t="s">
        <v>85</v>
      </c>
      <c r="B49" s="24" t="s">
        <v>86</v>
      </c>
      <c r="C49" s="22">
        <f>IF(C47&lt;=0,C47,0)</f>
        <v>0</v>
      </c>
      <c r="D49" s="22">
        <f>IF(D47&lt;=0,D47,0)</f>
        <v>0</v>
      </c>
      <c r="E49" s="22">
        <f>IF(E47&lt;=0,E47,0)</f>
        <v>0</v>
      </c>
      <c r="F49" s="6">
        <f t="shared" si="1"/>
        <v>0</v>
      </c>
      <c r="BF49"/>
      <c r="BG49"/>
      <c r="BH49"/>
    </row>
    <row r="50" spans="1:60" s="3" customFormat="1" ht="15" customHeight="1" x14ac:dyDescent="0.25">
      <c r="A50" s="20" t="s">
        <v>87</v>
      </c>
      <c r="B50" s="21" t="s">
        <v>88</v>
      </c>
      <c r="C50" s="22">
        <f>C48*0.18</f>
        <v>0.71999999999934516</v>
      </c>
      <c r="D50" s="22">
        <f>D48*0.18</f>
        <v>7.7399999999999993</v>
      </c>
      <c r="E50" s="22">
        <f>E48*0.18</f>
        <v>12.24</v>
      </c>
      <c r="F50" s="6">
        <f t="shared" si="1"/>
        <v>4.5000000000000009</v>
      </c>
      <c r="BF50"/>
      <c r="BG50"/>
      <c r="BH50"/>
    </row>
    <row r="51" spans="1:60" s="3" customFormat="1" ht="18" customHeight="1" x14ac:dyDescent="0.25">
      <c r="A51" s="20" t="s">
        <v>89</v>
      </c>
      <c r="B51" s="25" t="s">
        <v>90</v>
      </c>
      <c r="C51" s="22">
        <f>SUM(C47,-C50)</f>
        <v>3.2799999999970169</v>
      </c>
      <c r="D51" s="22">
        <f>SUM(D47,-D50)</f>
        <v>35.26</v>
      </c>
      <c r="E51" s="22">
        <f>SUM(E47,-E50)</f>
        <v>55.76</v>
      </c>
      <c r="F51" s="6">
        <f t="shared" si="1"/>
        <v>20.5</v>
      </c>
      <c r="BF51"/>
      <c r="BG51"/>
      <c r="BH51"/>
    </row>
    <row r="52" spans="1:60" s="3" customFormat="1" ht="15.75" customHeight="1" x14ac:dyDescent="0.25">
      <c r="A52" s="26" t="s">
        <v>91</v>
      </c>
      <c r="B52" s="16" t="s">
        <v>92</v>
      </c>
      <c r="C52" s="6">
        <f>IF(C51&gt;0,C51,0)</f>
        <v>3.2799999999970169</v>
      </c>
      <c r="D52" s="6">
        <f>IF(D51&gt;0,D51,0)</f>
        <v>35.26</v>
      </c>
      <c r="E52" s="6">
        <f>IF(E51&gt;0,E51,0)</f>
        <v>55.76</v>
      </c>
      <c r="F52" s="6">
        <f t="shared" si="1"/>
        <v>20.5</v>
      </c>
      <c r="BF52"/>
      <c r="BG52"/>
      <c r="BH52"/>
    </row>
    <row r="53" spans="1:60" s="3" customFormat="1" ht="14.25" customHeight="1" x14ac:dyDescent="0.25">
      <c r="A53" s="26" t="s">
        <v>85</v>
      </c>
      <c r="B53" s="16" t="s">
        <v>93</v>
      </c>
      <c r="C53" s="6">
        <f>IF(C51&lt;=0,C51,0)</f>
        <v>0</v>
      </c>
      <c r="D53" s="6">
        <f>IF(D51&lt;=0,D51,0)</f>
        <v>0</v>
      </c>
      <c r="E53" s="6">
        <f>IF(E51&lt;=0,E51,0)</f>
        <v>0</v>
      </c>
      <c r="F53" s="6">
        <f t="shared" si="1"/>
        <v>0</v>
      </c>
      <c r="BF53"/>
      <c r="BG53"/>
      <c r="BH53"/>
    </row>
    <row r="54" spans="1:60" s="27" customFormat="1" ht="18" customHeight="1" x14ac:dyDescent="0.25">
      <c r="A54" s="55" t="s">
        <v>94</v>
      </c>
      <c r="B54" s="55"/>
      <c r="C54" s="55"/>
      <c r="D54" s="55"/>
      <c r="E54" s="55"/>
      <c r="F54" s="55"/>
      <c r="BF54" s="28"/>
      <c r="BG54" s="28"/>
      <c r="BH54" s="28"/>
    </row>
    <row r="55" spans="1:60" s="3" customFormat="1" ht="27" customHeight="1" x14ac:dyDescent="0.25">
      <c r="A55" s="29" t="s">
        <v>95</v>
      </c>
      <c r="B55" s="30" t="s">
        <v>96</v>
      </c>
      <c r="C55" s="31">
        <f>SUM(C56:C60)</f>
        <v>950.3</v>
      </c>
      <c r="D55" s="31">
        <f>SUM(D56:D60)</f>
        <v>913</v>
      </c>
      <c r="E55" s="31">
        <f>SUM(E56:E60)</f>
        <v>1124.3</v>
      </c>
      <c r="F55" s="31">
        <f t="shared" ref="F55:F63" si="2">E55-D55</f>
        <v>211.29999999999995</v>
      </c>
      <c r="BF55"/>
      <c r="BG55"/>
      <c r="BH55"/>
    </row>
    <row r="56" spans="1:60" s="3" customFormat="1" ht="15.75" customHeight="1" x14ac:dyDescent="0.25">
      <c r="A56" s="32" t="s">
        <v>97</v>
      </c>
      <c r="B56" s="33" t="s">
        <v>98</v>
      </c>
      <c r="C56" s="34">
        <v>64.900000000000006</v>
      </c>
      <c r="D56" s="35">
        <v>57</v>
      </c>
      <c r="E56" s="34">
        <v>57.5</v>
      </c>
      <c r="F56" s="35">
        <f t="shared" si="2"/>
        <v>0.5</v>
      </c>
      <c r="BF56"/>
      <c r="BG56"/>
      <c r="BH56"/>
    </row>
    <row r="57" spans="1:60" s="3" customFormat="1" ht="22.5" customHeight="1" x14ac:dyDescent="0.25">
      <c r="A57" s="32" t="s">
        <v>99</v>
      </c>
      <c r="B57" s="33" t="s">
        <v>100</v>
      </c>
      <c r="C57" s="34">
        <v>50.5</v>
      </c>
      <c r="D57" s="35">
        <v>54</v>
      </c>
      <c r="E57" s="34">
        <v>49.9</v>
      </c>
      <c r="F57" s="35">
        <f t="shared" si="2"/>
        <v>-4.1000000000000014</v>
      </c>
      <c r="BF57"/>
      <c r="BG57"/>
      <c r="BH57"/>
    </row>
    <row r="58" spans="1:60" s="3" customFormat="1" ht="24" customHeight="1" x14ac:dyDescent="0.25">
      <c r="A58" s="32" t="s">
        <v>101</v>
      </c>
      <c r="B58" s="33" t="s">
        <v>102</v>
      </c>
      <c r="C58" s="34">
        <v>63.6</v>
      </c>
      <c r="D58" s="35">
        <v>22</v>
      </c>
      <c r="E58" s="34"/>
      <c r="F58" s="35">
        <f t="shared" si="2"/>
        <v>-22</v>
      </c>
      <c r="BF58"/>
      <c r="BG58"/>
      <c r="BH58"/>
    </row>
    <row r="59" spans="1:60" s="3" customFormat="1" ht="24" customHeight="1" x14ac:dyDescent="0.25">
      <c r="A59" s="32" t="s">
        <v>103</v>
      </c>
      <c r="B59" s="33" t="s">
        <v>104</v>
      </c>
      <c r="C59" s="34"/>
      <c r="D59" s="35"/>
      <c r="E59" s="34"/>
      <c r="F59" s="35">
        <f t="shared" si="2"/>
        <v>0</v>
      </c>
      <c r="BF59"/>
      <c r="BG59"/>
      <c r="BH59"/>
    </row>
    <row r="60" spans="1:60" s="3" customFormat="1" ht="15" customHeight="1" x14ac:dyDescent="0.25">
      <c r="A60" s="32" t="s">
        <v>105</v>
      </c>
      <c r="B60" s="33" t="s">
        <v>106</v>
      </c>
      <c r="C60" s="34">
        <v>771.3</v>
      </c>
      <c r="D60" s="35">
        <v>780</v>
      </c>
      <c r="E60" s="34">
        <v>1016.9</v>
      </c>
      <c r="F60" s="35">
        <f t="shared" si="2"/>
        <v>236.89999999999998</v>
      </c>
      <c r="BF60"/>
      <c r="BG60"/>
      <c r="BH60"/>
    </row>
    <row r="61" spans="1:60" s="3" customFormat="1" ht="16.5" customHeight="1" x14ac:dyDescent="0.25">
      <c r="A61" s="36" t="s">
        <v>107</v>
      </c>
      <c r="B61" s="30" t="s">
        <v>108</v>
      </c>
      <c r="C61" s="31">
        <f>C62+C63</f>
        <v>906.1</v>
      </c>
      <c r="D61" s="31">
        <f>D62+D63</f>
        <v>948</v>
      </c>
      <c r="E61" s="31">
        <f>E62+E63</f>
        <v>1437</v>
      </c>
      <c r="F61" s="37">
        <f t="shared" si="2"/>
        <v>489</v>
      </c>
      <c r="BF61"/>
      <c r="BG61"/>
      <c r="BH61"/>
    </row>
    <row r="62" spans="1:60" s="3" customFormat="1" ht="16.5" customHeight="1" x14ac:dyDescent="0.25">
      <c r="A62" s="38" t="s">
        <v>109</v>
      </c>
      <c r="B62" s="33" t="s">
        <v>110</v>
      </c>
      <c r="C62" s="35">
        <v>843.2</v>
      </c>
      <c r="D62" s="6">
        <v>880</v>
      </c>
      <c r="E62" s="35">
        <v>1162.0999999999999</v>
      </c>
      <c r="F62" s="6">
        <f t="shared" si="2"/>
        <v>282.09999999999991</v>
      </c>
      <c r="BF62"/>
      <c r="BG62"/>
      <c r="BH62"/>
    </row>
    <row r="63" spans="1:60" s="3" customFormat="1" ht="16.5" customHeight="1" x14ac:dyDescent="0.25">
      <c r="A63" s="38" t="s">
        <v>111</v>
      </c>
      <c r="B63" s="33" t="s">
        <v>112</v>
      </c>
      <c r="C63" s="35">
        <v>62.9</v>
      </c>
      <c r="D63" s="6">
        <v>68</v>
      </c>
      <c r="E63" s="35">
        <v>274.89999999999998</v>
      </c>
      <c r="F63" s="6">
        <f t="shared" si="2"/>
        <v>206.89999999999998</v>
      </c>
      <c r="BF63"/>
      <c r="BG63"/>
      <c r="BH63"/>
    </row>
    <row r="64" spans="1:60" s="3" customFormat="1" ht="16.5" customHeight="1" x14ac:dyDescent="0.25">
      <c r="A64" s="39" t="s">
        <v>113</v>
      </c>
      <c r="B64" s="33"/>
      <c r="C64" s="35"/>
      <c r="D64" s="35"/>
      <c r="E64" s="35"/>
      <c r="F64" s="6"/>
      <c r="BF64"/>
      <c r="BG64"/>
      <c r="BH64"/>
    </row>
    <row r="65" spans="1:60" s="3" customFormat="1" x14ac:dyDescent="0.25">
      <c r="A65" s="29" t="s">
        <v>114</v>
      </c>
      <c r="B65" s="30" t="s">
        <v>115</v>
      </c>
      <c r="C65" s="31">
        <f>C66+C67</f>
        <v>315.89999999999998</v>
      </c>
      <c r="D65" s="31">
        <f>D66+D67</f>
        <v>0</v>
      </c>
      <c r="E65" s="31">
        <f>E66+E67</f>
        <v>366.7</v>
      </c>
      <c r="F65" s="40">
        <f>E65-D65</f>
        <v>366.7</v>
      </c>
      <c r="BF65"/>
      <c r="BG65"/>
      <c r="BH65"/>
    </row>
    <row r="66" spans="1:60" s="3" customFormat="1" x14ac:dyDescent="0.25">
      <c r="A66" s="32" t="s">
        <v>116</v>
      </c>
      <c r="B66" s="33" t="s">
        <v>117</v>
      </c>
      <c r="C66" s="35"/>
      <c r="D66" s="35"/>
      <c r="E66" s="35"/>
      <c r="F66" s="6">
        <f>E66-D66</f>
        <v>0</v>
      </c>
      <c r="BF66"/>
      <c r="BG66"/>
      <c r="BH66"/>
    </row>
    <row r="67" spans="1:60" s="3" customFormat="1" x14ac:dyDescent="0.25">
      <c r="A67" s="32" t="s">
        <v>118</v>
      </c>
      <c r="B67" s="33" t="s">
        <v>119</v>
      </c>
      <c r="C67" s="35">
        <v>315.89999999999998</v>
      </c>
      <c r="D67" s="35"/>
      <c r="E67" s="35">
        <v>366.7</v>
      </c>
      <c r="F67" s="6">
        <f>E67-D67</f>
        <v>366.7</v>
      </c>
      <c r="BF67"/>
      <c r="BG67"/>
      <c r="BH67"/>
    </row>
    <row r="68" spans="1:60" s="3" customFormat="1" ht="18.600000000000001" customHeight="1" x14ac:dyDescent="0.25">
      <c r="A68" s="41"/>
      <c r="B68" s="42"/>
      <c r="C68" s="43"/>
      <c r="D68" s="43"/>
      <c r="E68" s="43"/>
      <c r="F68" s="44"/>
      <c r="BF68"/>
      <c r="BG68"/>
      <c r="BH68"/>
    </row>
    <row r="69" spans="1:60" s="3" customFormat="1" ht="20.25" customHeight="1" x14ac:dyDescent="0.25">
      <c r="A69" s="53" t="s">
        <v>120</v>
      </c>
      <c r="B69" s="53"/>
      <c r="C69" s="53"/>
      <c r="D69" s="53"/>
      <c r="E69" s="53"/>
      <c r="F69" s="53"/>
      <c r="G69" s="53"/>
      <c r="BF69"/>
      <c r="BG69"/>
      <c r="BH69"/>
    </row>
    <row r="70" spans="1:60" s="3" customFormat="1" ht="12" customHeight="1" x14ac:dyDescent="0.25">
      <c r="A70" s="45" t="s">
        <v>125</v>
      </c>
      <c r="B70" s="45"/>
      <c r="C70" s="46" t="s">
        <v>122</v>
      </c>
      <c r="D70" s="47"/>
      <c r="E70" s="47"/>
      <c r="F70" s="48"/>
      <c r="G70" s="47"/>
      <c r="BF70"/>
      <c r="BG70"/>
      <c r="BH70"/>
    </row>
    <row r="71" spans="1:60" s="3" customFormat="1" ht="13.5" customHeight="1" x14ac:dyDescent="0.25">
      <c r="A71" s="53" t="s">
        <v>123</v>
      </c>
      <c r="B71" s="53"/>
      <c r="C71" s="53"/>
      <c r="D71" s="53"/>
      <c r="E71" s="53"/>
      <c r="F71" s="53"/>
      <c r="G71" s="53"/>
      <c r="BF71"/>
      <c r="BG71"/>
      <c r="BH71"/>
    </row>
    <row r="72" spans="1:60" s="3" customFormat="1" ht="10.5" customHeight="1" x14ac:dyDescent="0.25">
      <c r="A72" s="45" t="s">
        <v>121</v>
      </c>
      <c r="B72" s="45"/>
      <c r="C72"/>
      <c r="D72"/>
      <c r="E72"/>
      <c r="F72"/>
      <c r="BF72"/>
      <c r="BG72"/>
      <c r="BH72"/>
    </row>
    <row r="73" spans="1:60" ht="12.75" customHeight="1" x14ac:dyDescent="0.25"/>
    <row r="74" spans="1:60" ht="12.75" customHeight="1" x14ac:dyDescent="0.25"/>
    <row r="75" spans="1:60" ht="12.75" customHeight="1" x14ac:dyDescent="0.25"/>
  </sheetData>
  <mergeCells count="19">
    <mergeCell ref="A71:G71"/>
    <mergeCell ref="A10:F10"/>
    <mergeCell ref="A11:F11"/>
    <mergeCell ref="A25:F25"/>
    <mergeCell ref="A42:F42"/>
    <mergeCell ref="A54:F54"/>
    <mergeCell ref="A69:G69"/>
    <mergeCell ref="A8:A9"/>
    <mergeCell ref="B8:B9"/>
    <mergeCell ref="C8:C9"/>
    <mergeCell ref="D8:D9"/>
    <mergeCell ref="E8:E9"/>
    <mergeCell ref="F8:F9"/>
    <mergeCell ref="E1:F1"/>
    <mergeCell ref="A3:F3"/>
    <mergeCell ref="A4:F4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 квартал</vt:lpstr>
      <vt:lpstr>І півріччя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2025-10-03T06:50:22Z</dcterms:modified>
</cp:coreProperties>
</file>