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9 місяців 2024 року" sheetId="1" state="visible" r:id="rId3"/>
    <sheet name="ЖКП №2" sheetId="2" state="hidden" r:id="rId4"/>
    <sheet name="ЖКП №3 " sheetId="3" state="hidden" r:id="rId5"/>
    <sheet name="ЖКП №7" sheetId="4" state="hidden" r:id="rId6"/>
    <sheet name="Луцьктепло" sheetId="5" state="hidden" r:id="rId7"/>
    <sheet name="Луцькводоканал" sheetId="6" state="hidden" r:id="rId8"/>
    <sheet name="ЛПЕ" sheetId="7" state="hidden" r:id="rId9"/>
    <sheet name="Луцькспецкомунтранс" sheetId="8" state="hidden" r:id="rId10"/>
    <sheet name="Луцьксвітло" sheetId="9" state="hidden" r:id="rId11"/>
    <sheet name="Зоопарк" sheetId="10" state="hidden" r:id="rId12"/>
    <sheet name="КПО" sheetId="11" state="hidden" r:id="rId13"/>
    <sheet name="ЛКШіСХ" sheetId="12" state="hidden" r:id="rId14"/>
    <sheet name="Їдальня" sheetId="13" state="hidden" r:id="rId15"/>
    <sheet name="КП &quot;Ласка&quot;" sheetId="14" state="hidden" r:id="rId16"/>
    <sheet name="АвтоПарк" sheetId="15" state="hidden" r:id="rId17"/>
    <sheet name="Луцькреклама" sheetId="16" state="hidden" r:id="rId18"/>
    <sheet name="Парки" sheetId="17" state="hidden" r:id="rId19"/>
    <sheet name="ЦТІтаП" sheetId="18" state="hidden" r:id="rId20"/>
    <sheet name="Луцькі ринки" sheetId="19" state="hidden" r:id="rId21"/>
    <sheet name="Авангард" sheetId="20" state="hidden" r:id="rId22"/>
  </sheets>
  <definedNames>
    <definedName function="false" hidden="false" localSheetId="0" name="Excel_BuiltIn_Print_Area" vbProcedure="false">'9 місяців 2024 року'!$A$1:$A$20</definedName>
    <definedName function="false" hidden="false" localSheetId="0" name="Excel_BuiltIn_Print_Titles" vbProcedure="false">'9 місяців 2024 року'!$A:$A</definedName>
    <definedName function="false" hidden="false" localSheetId="1" name="Excel_BuiltIn_Print_Area" vbProcedure="false">'ЖКП №2'!$A$1:$F$75</definedName>
    <definedName function="false" hidden="false" localSheetId="2" name="Excel_BuiltIn_Print_Area" vbProcedure="false">'ЖКП №3 '!$A$1:$F$75</definedName>
    <definedName function="false" hidden="false" localSheetId="3" name="Excel_BuiltIn_Print_Area" vbProcedure="false">'ЖКП №7'!$A$1:$F$75</definedName>
    <definedName function="false" hidden="false" localSheetId="4" name="Excel_BuiltIn_Print_Area" vbProcedure="false">Луцьктепло!$A$1:$F$78</definedName>
    <definedName function="false" hidden="false" localSheetId="5" name="Excel_BuiltIn_Print_Area" vbProcedure="false">Луцькводоканал!$A$1:$F$75</definedName>
    <definedName function="false" hidden="false" localSheetId="6" name="Excel_BuiltIn_Print_Area" vbProcedure="false">ЛПЕ!$A$1:$F$75</definedName>
    <definedName function="false" hidden="false" localSheetId="7" name="Excel_BuiltIn_Print_Area" vbProcedure="false">Луцькспецкомунтранс!$A$1:$F$75</definedName>
    <definedName function="false" hidden="false" localSheetId="8" name="Excel_BuiltIn_Print_Area" vbProcedure="false">Луцьксвітло!$A$1:$F$75</definedName>
    <definedName function="false" hidden="false" localSheetId="9" name="Excel_BuiltIn_Print_Area" vbProcedure="false">Зоопарк!$A$1:$F$75</definedName>
    <definedName function="false" hidden="false" localSheetId="10" name="Excel_BuiltIn_Print_Area" vbProcedure="false">КПО!$A$1:$F$75</definedName>
    <definedName function="false" hidden="false" localSheetId="11" name="Excel_BuiltIn_Print_Area" vbProcedure="false">ЛКШіСХ!$A$1:$F$75</definedName>
    <definedName function="false" hidden="false" localSheetId="12" name="Excel_BuiltIn_Print_Area" vbProcedure="false">Їдальня!$A$1:$F$75</definedName>
    <definedName function="false" hidden="false" localSheetId="13" name="Excel_BuiltIn_Print_Area" vbProcedure="false">'КП "Ласка"'!$A$1:$F$78</definedName>
    <definedName function="false" hidden="false" localSheetId="14" name="Excel_BuiltIn_Print_Area" vbProcedure="false">АвтоПарк!$A$1:$F$75</definedName>
    <definedName function="false" hidden="false" localSheetId="15" name="Excel_BuiltIn_Print_Area" vbProcedure="false">Луцькреклама!$A$1:$F$75</definedName>
    <definedName function="false" hidden="false" localSheetId="16" name="Excel_BuiltIn_Print_Area" vbProcedure="false">Парки!$A$1:$F$75</definedName>
    <definedName function="false" hidden="false" localSheetId="17" name="Excel_BuiltIn_Print_Area" vbProcedure="false">ЦТІтаП!$A$1:$F$75</definedName>
    <definedName function="false" hidden="false" localSheetId="18" name="Excel_BuiltIn_Print_Area" vbProcedure="false">'Луцькі ринки'!$A$1:$F$75</definedName>
    <definedName function="false" hidden="false" localSheetId="19" name="Excel_BuiltIn_Print_Area" vbProcedure="false">Авангард!$A$1:$F$75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<sst xmlns="http://schemas.openxmlformats.org/spreadsheetml/2006/main" count="2606" uniqueCount="189">
  <si>
    <t xml:space="preserve">Назва підприємства </t>
  </si>
  <si>
    <t xml:space="preserve">Доходи план (тис. грн)</t>
  </si>
  <si>
    <t xml:space="preserve">Доходи факт (тис. грн)</t>
  </si>
  <si>
    <t xml:space="preserve">Витрати план (тис. грн)</t>
  </si>
  <si>
    <t xml:space="preserve">Витрати факт (тис. грн)</t>
  </si>
  <si>
    <t xml:space="preserve">Фінансовий результат план (тис. грн)</t>
  </si>
  <si>
    <t xml:space="preserve">Фінансовий результат факт (тис. грн)</t>
  </si>
  <si>
    <t xml:space="preserve">Капітальні інвестиції план (тис. грн)</t>
  </si>
  <si>
    <t xml:space="preserve">Капітальні інвестиції факт (тис. грн)</t>
  </si>
  <si>
    <t xml:space="preserve">Витрати на оплату праці план (тис. грн)</t>
  </si>
  <si>
    <t xml:space="preserve">Витрати на оплату праці факт (тис. грн)</t>
  </si>
  <si>
    <t xml:space="preserve">Дебіторська заборгованість (тис. грн)</t>
  </si>
  <si>
    <t xml:space="preserve">Кредиторська заборгованість (тис. грн)</t>
  </si>
  <si>
    <t xml:space="preserve">Середньооблікова кількість штатних працівників (осіб)</t>
  </si>
  <si>
    <t xml:space="preserve">Середньомісячна заробітна плата штатних працівників (грн)</t>
  </si>
  <si>
    <t xml:space="preserve">ЖКП №2</t>
  </si>
  <si>
    <t xml:space="preserve">ЖКП №3 </t>
  </si>
  <si>
    <t xml:space="preserve">ЖКП №7</t>
  </si>
  <si>
    <t xml:space="preserve">ДКП "Луцьктепло"</t>
  </si>
  <si>
    <t xml:space="preserve">КП "Луцькводоканал" </t>
  </si>
  <si>
    <t xml:space="preserve">КП "Луцьке підприємство електротранспорту"</t>
  </si>
  <si>
    <t xml:space="preserve">ЛСКАП "Луцькспецкомунтранс"</t>
  </si>
  <si>
    <t xml:space="preserve">КП "ЛЕП — Луцьксвітло"</t>
  </si>
  <si>
    <t xml:space="preserve">КП "Луцький зоопарк"</t>
  </si>
  <si>
    <t xml:space="preserve">КП "Спецкомбінат КПО"</t>
  </si>
  <si>
    <t xml:space="preserve">КП "Луцький комбінат шкільного і студентського харчування"</t>
  </si>
  <si>
    <t xml:space="preserve">КП "Їдальня №26"</t>
  </si>
  <si>
    <t xml:space="preserve">КП "Ласка"</t>
  </si>
  <si>
    <t xml:space="preserve">КП "АвтоПаркСервіс"</t>
  </si>
  <si>
    <t xml:space="preserve">КП "Луцькреклама"</t>
  </si>
  <si>
    <t xml:space="preserve">КП "Парки та сквери м. Луцька"</t>
  </si>
  <si>
    <t xml:space="preserve">КП "Центр розвитку туризму"</t>
  </si>
  <si>
    <t xml:space="preserve">КП "Луцькі ринки"</t>
  </si>
  <si>
    <t xml:space="preserve">КП “Стадіон Авангард”</t>
  </si>
  <si>
    <t xml:space="preserve">                                                                                                                                                                                                           ДОДАТОК 2 До Порядку складання, затвердження та контролю виконання фінансових планів комунальних підприємств м.Луцька</t>
  </si>
  <si>
    <t xml:space="preserve">ПОГОДЖЕНО ___________________________________</t>
  </si>
  <si>
    <t xml:space="preserve">Виконавчий орган, до сфери управління якого входить КП</t>
  </si>
  <si>
    <t xml:space="preserve">Звіт про виконання фінансового плану підприємства </t>
  </si>
  <si>
    <t xml:space="preserve">Житлово-комунального підприємства №2</t>
  </si>
  <si>
    <t xml:space="preserve">(назва підприємства)</t>
  </si>
  <si>
    <t xml:space="preserve">За I півріччя 2023 р</t>
  </si>
  <si>
    <t xml:space="preserve">тис. грн</t>
  </si>
  <si>
    <t xml:space="preserve">Назва показника</t>
  </si>
  <si>
    <t xml:space="preserve">Код рядка</t>
  </si>
  <si>
    <t xml:space="preserve">Довідка:</t>
  </si>
  <si>
    <t xml:space="preserve">Планові показники звітного періоду</t>
  </si>
  <si>
    <t xml:space="preserve">Фактичні показники звітного періоду</t>
  </si>
  <si>
    <t xml:space="preserve">Відхилення фактичних показників від планових</t>
  </si>
  <si>
    <t xml:space="preserve">факт відповідного періоду минулого року</t>
  </si>
  <si>
    <t xml:space="preserve">І. Результати діяльності: </t>
  </si>
  <si>
    <t xml:space="preserve">1.Доходи</t>
  </si>
  <si>
    <t xml:space="preserve">Дохід (виручка) від реалізації продукції (товарів, робіт, послуг), у т.ч. </t>
  </si>
  <si>
    <t xml:space="preserve">1101</t>
  </si>
  <si>
    <t xml:space="preserve">    послуги, надані фізичним особам</t>
  </si>
  <si>
    <t xml:space="preserve">1101/1</t>
  </si>
  <si>
    <t xml:space="preserve">    послуги, надані юридичним особам</t>
  </si>
  <si>
    <t xml:space="preserve">1101/2</t>
  </si>
  <si>
    <t xml:space="preserve">    фінансування робіт з бюджету міста (розшифрування) </t>
  </si>
  <si>
    <t xml:space="preserve">1101/3</t>
  </si>
  <si>
    <t xml:space="preserve">Субсидії, пільги з бюджету</t>
  </si>
  <si>
    <t xml:space="preserve">1102</t>
  </si>
  <si>
    <t xml:space="preserve">Дотації з бюджету міста </t>
  </si>
  <si>
    <t xml:space="preserve">1103</t>
  </si>
  <si>
    <t xml:space="preserve">Дохід від здачі майна в оренду</t>
  </si>
  <si>
    <t xml:space="preserve">1104</t>
  </si>
  <si>
    <t xml:space="preserve">Інші фінансові доходи (розшифрування) </t>
  </si>
  <si>
    <t xml:space="preserve">1105</t>
  </si>
  <si>
    <t xml:space="preserve">Інші доходи (розшифрування) </t>
  </si>
  <si>
    <t xml:space="preserve">1106</t>
  </si>
  <si>
    <t xml:space="preserve">Податок на додану вартість</t>
  </si>
  <si>
    <t xml:space="preserve">1107</t>
  </si>
  <si>
    <t xml:space="preserve">Інші непрямі податки</t>
  </si>
  <si>
    <t xml:space="preserve">1108</t>
  </si>
  <si>
    <t xml:space="preserve">Інші вирахування з доходу (розшифрування)</t>
  </si>
  <si>
    <t xml:space="preserve">1109</t>
  </si>
  <si>
    <r>
      <rPr>
        <b val="true"/>
        <sz val="12"/>
        <color rgb="FF000000"/>
        <rFont val="Times New Roman"/>
        <family val="0"/>
        <charset val="1"/>
      </rPr>
      <t xml:space="preserve">Усього</t>
    </r>
    <r>
      <rPr>
        <b val="true"/>
        <i val="true"/>
        <sz val="12"/>
        <color rgb="FF000000"/>
        <rFont val="Times New Roman"/>
        <family val="0"/>
        <charset val="1"/>
      </rPr>
      <t xml:space="preserve"> ч</t>
    </r>
    <r>
      <rPr>
        <b val="true"/>
        <sz val="12"/>
        <color rgb="FF000000"/>
        <rFont val="Times New Roman"/>
        <family val="0"/>
        <charset val="1"/>
      </rPr>
      <t xml:space="preserve">истий дохід (виручка) від реалізації продукції (товарів, робіт, послуг)</t>
    </r>
  </si>
  <si>
    <t xml:space="preserve">1100</t>
  </si>
  <si>
    <t xml:space="preserve">2.Витрати </t>
  </si>
  <si>
    <t xml:space="preserve">Собівартість реалізованої продукції (товарів, робіт та послуг) </t>
  </si>
  <si>
    <t xml:space="preserve">1201</t>
  </si>
  <si>
    <t xml:space="preserve">Адміністративні витрати, у тому числі:</t>
  </si>
  <si>
    <t xml:space="preserve">1202</t>
  </si>
  <si>
    <t xml:space="preserve">   витрати на оплату праці</t>
  </si>
  <si>
    <t xml:space="preserve">1202/1</t>
  </si>
  <si>
    <t xml:space="preserve">   відрахування на соціальні  заходи </t>
  </si>
  <si>
    <t xml:space="preserve">1202/2</t>
  </si>
  <si>
    <t xml:space="preserve">   витрати, пов'язані з використанням службових автомобілів </t>
  </si>
  <si>
    <t xml:space="preserve">1202/3</t>
  </si>
  <si>
    <t xml:space="preserve">   витрати на консалтингові послуги </t>
  </si>
  <si>
    <t xml:space="preserve">1202/4</t>
  </si>
  <si>
    <t xml:space="preserve">   витрати на страхові послуги </t>
  </si>
  <si>
    <t xml:space="preserve">1202/5</t>
  </si>
  <si>
    <r>
      <rPr>
        <i val="true"/>
        <sz val="9"/>
        <color rgb="FF000000"/>
        <rFont val="Times New Roman"/>
        <family val="0"/>
        <charset val="1"/>
      </rPr>
      <t xml:space="preserve">   витрати та послуги зв</t>
    </r>
    <r>
      <rPr>
        <sz val="9"/>
        <color rgb="FF000000"/>
        <rFont val="Arial"/>
        <family val="0"/>
        <charset val="1"/>
      </rPr>
      <t xml:space="preserve">'</t>
    </r>
    <r>
      <rPr>
        <i val="true"/>
        <sz val="9"/>
        <color rgb="FF000000"/>
        <rFont val="Times New Roman"/>
        <family val="0"/>
        <charset val="1"/>
      </rPr>
      <t xml:space="preserve">язку</t>
    </r>
  </si>
  <si>
    <t xml:space="preserve">1202/6</t>
  </si>
  <si>
    <t xml:space="preserve">   витрати на відрядження</t>
  </si>
  <si>
    <t xml:space="preserve">1202/7</t>
  </si>
  <si>
    <t xml:space="preserve">   витрати на аудиторські послуги </t>
  </si>
  <si>
    <t xml:space="preserve">1202/8</t>
  </si>
  <si>
    <t xml:space="preserve">   інші адміністративні витрати (розшифрування) </t>
  </si>
  <si>
    <t xml:space="preserve">1202/9</t>
  </si>
  <si>
    <t xml:space="preserve">Витрати на збут (розшифрування)</t>
  </si>
  <si>
    <t xml:space="preserve">1203</t>
  </si>
  <si>
    <t xml:space="preserve">Інші операційні витрати  (розшифрування)</t>
  </si>
  <si>
    <t xml:space="preserve">1204</t>
  </si>
  <si>
    <t xml:space="preserve">Фінансові витрати (розшифрування) </t>
  </si>
  <si>
    <t xml:space="preserve">1205</t>
  </si>
  <si>
    <t xml:space="preserve">Інші витрати (розшифрування)</t>
  </si>
  <si>
    <t xml:space="preserve">1206</t>
  </si>
  <si>
    <t xml:space="preserve">Усього витрати </t>
  </si>
  <si>
    <t xml:space="preserve">1200</t>
  </si>
  <si>
    <t xml:space="preserve">ІІ.Фінансові результати діяльності: </t>
  </si>
  <si>
    <t xml:space="preserve">Фінансовий результат від операційної діяльності </t>
  </si>
  <si>
    <t xml:space="preserve">2100</t>
  </si>
  <si>
    <t xml:space="preserve">   прибуток</t>
  </si>
  <si>
    <t xml:space="preserve">2100/1</t>
  </si>
  <si>
    <t xml:space="preserve">   збиток </t>
  </si>
  <si>
    <t xml:space="preserve">2100/2</t>
  </si>
  <si>
    <t xml:space="preserve">Доходи/втрати від участі в капіталі </t>
  </si>
  <si>
    <t xml:space="preserve">2200</t>
  </si>
  <si>
    <t xml:space="preserve">Фінансовий результат до оподаткування  </t>
  </si>
  <si>
    <t xml:space="preserve">2300</t>
  </si>
  <si>
    <t xml:space="preserve">  прибуток</t>
  </si>
  <si>
    <t xml:space="preserve">2300/1</t>
  </si>
  <si>
    <t xml:space="preserve">  збиток </t>
  </si>
  <si>
    <t xml:space="preserve">2300/2</t>
  </si>
  <si>
    <t xml:space="preserve">Податок на прибуток </t>
  </si>
  <si>
    <t xml:space="preserve">2400</t>
  </si>
  <si>
    <t xml:space="preserve">Чистий фінансовий  результат, у тому числі: </t>
  </si>
  <si>
    <t xml:space="preserve">2500</t>
  </si>
  <si>
    <t xml:space="preserve">  прибуток </t>
  </si>
  <si>
    <t xml:space="preserve">2500/1</t>
  </si>
  <si>
    <t xml:space="preserve">2500/2</t>
  </si>
  <si>
    <r>
      <rPr>
        <b val="true"/>
        <sz val="11"/>
        <color rgb="FF000000"/>
        <rFont val="Times New Roman"/>
        <family val="0"/>
        <charset val="1"/>
      </rPr>
      <t xml:space="preserve">ІІІ. 0бов</t>
    </r>
    <r>
      <rPr>
        <b val="true"/>
        <sz val="11"/>
        <color rgb="FF000000"/>
        <rFont val="Arial"/>
        <family val="0"/>
        <charset val="1"/>
      </rPr>
      <t xml:space="preserve">ֹ</t>
    </r>
    <r>
      <rPr>
        <b val="true"/>
        <sz val="11"/>
        <color rgb="FF000000"/>
        <rFont val="Times New Roman"/>
        <family val="0"/>
        <charset val="1"/>
      </rPr>
      <t xml:space="preserve">язкові платежі підприємства до бюджету та цільових фондів </t>
    </r>
  </si>
  <si>
    <t xml:space="preserve">Сплата поточних податків та обов’язкових платежів до бюджету, у тому числі:</t>
  </si>
  <si>
    <t xml:space="preserve">3100</t>
  </si>
  <si>
    <t xml:space="preserve">податок на прибуток</t>
  </si>
  <si>
    <t xml:space="preserve">3110</t>
  </si>
  <si>
    <t xml:space="preserve">ПДВ, що підлягає сплаті до бюджету за підсумками звітного періоду</t>
  </si>
  <si>
    <t xml:space="preserve">3120</t>
  </si>
  <si>
    <t xml:space="preserve">ПДВ, що підлягає відшкодуванню з бюджету за підсумками звітного періоду</t>
  </si>
  <si>
    <t xml:space="preserve">3130</t>
  </si>
  <si>
    <t xml:space="preserve">інші податки (розшифрувати)</t>
  </si>
  <si>
    <t xml:space="preserve">3140</t>
  </si>
  <si>
    <t xml:space="preserve">   у тому числі відрахування частини чистого прибутку до бюджету</t>
  </si>
  <si>
    <t xml:space="preserve">3141</t>
  </si>
  <si>
    <t xml:space="preserve">Внески до цільових фондів</t>
  </si>
  <si>
    <t xml:space="preserve">3200</t>
  </si>
  <si>
    <t xml:space="preserve">Погашення заборгованості до бюджету, цільових фондів, заробітної плати, у тому числі:</t>
  </si>
  <si>
    <t xml:space="preserve">3300</t>
  </si>
  <si>
    <t xml:space="preserve">погашення реструктуризованих та відстрочених сум, що підлягають сплаті у поточному році:</t>
  </si>
  <si>
    <t xml:space="preserve">3310</t>
  </si>
  <si>
    <t xml:space="preserve">до бюджету</t>
  </si>
  <si>
    <t xml:space="preserve">3311</t>
  </si>
  <si>
    <t xml:space="preserve">до  цільових фондів</t>
  </si>
  <si>
    <t xml:space="preserve">3312</t>
  </si>
  <si>
    <t xml:space="preserve">неустойки (штрафи, пені)</t>
  </si>
  <si>
    <t xml:space="preserve">3313</t>
  </si>
  <si>
    <t xml:space="preserve">погашення заборгованості з заробітної плати:</t>
  </si>
  <si>
    <t xml:space="preserve">3320</t>
  </si>
  <si>
    <t xml:space="preserve">поточної згідно умов колективного договору, що виникла на звітну дату</t>
  </si>
  <si>
    <t xml:space="preserve">3321</t>
  </si>
  <si>
    <t xml:space="preserve">строк виплати якої минув</t>
  </si>
  <si>
    <t xml:space="preserve">3322</t>
  </si>
  <si>
    <t xml:space="preserve">Керівник підприємства ____________________________________ (П.І.Б.)</t>
  </si>
  <si>
    <t xml:space="preserve">      (підпис) </t>
  </si>
  <si>
    <t xml:space="preserve"> </t>
  </si>
  <si>
    <t xml:space="preserve">Головний бухгалтер________________________________________ (П.І.Б.)</t>
  </si>
  <si>
    <t xml:space="preserve">         (підпис) </t>
  </si>
  <si>
    <t xml:space="preserve">Житлово-комунального підприємства №3</t>
  </si>
  <si>
    <t xml:space="preserve">Житлово-комунального підприємства №7</t>
  </si>
  <si>
    <t xml:space="preserve">фінансування робіт з бюджету міста (розшифрування) </t>
  </si>
  <si>
    <t xml:space="preserve"> відрахування до резерву сумнівних боргів </t>
  </si>
  <si>
    <t xml:space="preserve">1206/1</t>
  </si>
  <si>
    <t xml:space="preserve">собівартість реалізованих виробничих запасів</t>
  </si>
  <si>
    <t xml:space="preserve">1206/2</t>
  </si>
  <si>
    <t xml:space="preserve">неопераційна курсова різниця, інші витрати</t>
  </si>
  <si>
    <t xml:space="preserve">1206/3</t>
  </si>
  <si>
    <t xml:space="preserve">____________________КП "Луцькводоканал" ______________________</t>
  </si>
  <si>
    <t xml:space="preserve">КП "Луцьксвітло"</t>
  </si>
  <si>
    <t xml:space="preserve">КП “Луцький зоопарк”</t>
  </si>
  <si>
    <t xml:space="preserve">Луцький спецкомбінат КПО</t>
  </si>
  <si>
    <t xml:space="preserve">Комбінат шкільного і студентського харчування</t>
  </si>
  <si>
    <t xml:space="preserve">у тому числі відрахування частини чистого прибутку до бюджету</t>
  </si>
  <si>
    <r>
      <rPr>
        <b val="true"/>
        <sz val="11"/>
        <color rgb="FF000000"/>
        <rFont val="Times New Roman"/>
        <family val="0"/>
        <charset val="1"/>
      </rPr>
      <t xml:space="preserve">ІІІ. 0бов</t>
    </r>
    <r>
      <rPr>
        <b val="true"/>
        <sz val="11"/>
        <color rgb="FF000000"/>
        <rFont val="Arial"/>
        <family val="0"/>
        <charset val="1"/>
      </rPr>
      <t xml:space="preserve">ֹ’</t>
    </r>
    <r>
      <rPr>
        <b val="true"/>
        <sz val="11"/>
        <color rgb="FF000000"/>
        <rFont val="Times New Roman"/>
        <family val="0"/>
        <charset val="1"/>
      </rPr>
      <t xml:space="preserve">язкові платежі підприємства до бюджету та цільових фондів </t>
    </r>
  </si>
  <si>
    <t xml:space="preserve">Земельний</t>
  </si>
  <si>
    <t xml:space="preserve">ПДФО</t>
  </si>
  <si>
    <t xml:space="preserve">Військовий збір</t>
  </si>
  <si>
    <t xml:space="preserve">КП "Парки та сквери м.Луцька"</t>
  </si>
  <si>
    <t xml:space="preserve">КП "Центр туристичної інформації та послуг"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</si>
</sst>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@"/>
    <numFmt numFmtId="166" formatCode="0.00"/>
    <numFmt numFmtId="167" formatCode="0"/>
    <numFmt numFmtId="168" formatCode="#,##0.0"/>
    <numFmt numFmtId="169" formatCode="0.0"/>
    <numFmt numFmtId="170" formatCode="#,##0.0_₴"/>
    <numFmt numFmtId="171" formatCode="#,##0"/>
  </numFmts>
  <fonts count="33">
    <font>
      <sz val="10"/>
      <color rgb="FF000000"/>
      <name val="Arial"/>
      <family val="0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2"/>
      <color theme="1"/>
      <name val="Times New Roman"/>
      <family val="0"/>
      <charset val="1"/>
    </font>
    <font>
      <sz val="12"/>
      <color rgb="FF000000"/>
      <name val="Times New Roman"/>
      <family val="0"/>
      <charset val="1"/>
    </font>
    <font>
      <sz val="10"/>
      <color theme="1"/>
      <name val="Times New Roman"/>
      <family val="0"/>
      <charset val="1"/>
    </font>
    <font>
      <sz val="10"/>
      <color rgb="FF000000"/>
      <name val="Times New Roman"/>
      <family val="0"/>
      <charset val="1"/>
    </font>
    <font>
      <sz val="10"/>
      <color theme="1"/>
      <name val="arial"/>
      <family val="0"/>
      <charset val="1"/>
    </font>
    <font>
      <b val="true"/>
      <sz val="9"/>
      <color rgb="FF000000"/>
      <name val="Times New Roman"/>
      <family val="0"/>
      <charset val="1"/>
    </font>
    <font>
      <b val="true"/>
      <sz val="10"/>
      <color rgb="FF000000"/>
      <name val="Times New Roman"/>
      <family val="0"/>
      <charset val="1"/>
    </font>
    <font>
      <u val="single"/>
      <sz val="10"/>
      <color rgb="FF000000"/>
      <name val="arial"/>
      <family val="0"/>
      <charset val="1"/>
    </font>
    <font>
      <sz val="11"/>
      <color rgb="FF000000"/>
      <name val="Times New Roman"/>
      <family val="0"/>
      <charset val="1"/>
    </font>
    <font>
      <u val="single"/>
      <sz val="11"/>
      <color rgb="FF000000"/>
      <name val="arial"/>
      <family val="0"/>
      <charset val="1"/>
    </font>
    <font>
      <b val="true"/>
      <sz val="12"/>
      <color rgb="FF000000"/>
      <name val="Times New Roman"/>
      <family val="0"/>
      <charset val="1"/>
    </font>
    <font>
      <b val="true"/>
      <sz val="11"/>
      <color rgb="FF000000"/>
      <name val="Times New Roman"/>
      <family val="0"/>
      <charset val="1"/>
    </font>
    <font>
      <b val="true"/>
      <i val="true"/>
      <sz val="9"/>
      <color rgb="FF000000"/>
      <name val="Times New Roman"/>
      <family val="0"/>
      <charset val="1"/>
    </font>
    <font>
      <i val="true"/>
      <sz val="9"/>
      <color rgb="FF000000"/>
      <name val="Times New Roman"/>
      <family val="0"/>
      <charset val="1"/>
    </font>
    <font>
      <b val="true"/>
      <sz val="9"/>
      <color theme="1"/>
      <name val="Times New Roman"/>
      <family val="0"/>
      <charset val="1"/>
    </font>
    <font>
      <b val="true"/>
      <i val="true"/>
      <sz val="12"/>
      <color rgb="FF000000"/>
      <name val="Times New Roman"/>
      <family val="0"/>
      <charset val="1"/>
    </font>
    <font>
      <b val="true"/>
      <i val="true"/>
      <sz val="10"/>
      <color rgb="FF000000"/>
      <name val="Times New Roman"/>
      <family val="0"/>
      <charset val="1"/>
    </font>
    <font>
      <b val="true"/>
      <i val="true"/>
      <sz val="11"/>
      <color rgb="FF000000"/>
      <name val="Times New Roman"/>
      <family val="0"/>
      <charset val="1"/>
    </font>
    <font>
      <sz val="9"/>
      <color rgb="FF000000"/>
      <name val="Arial"/>
      <family val="0"/>
      <charset val="1"/>
    </font>
    <font>
      <b val="true"/>
      <i val="true"/>
      <u val="single"/>
      <sz val="10"/>
      <color rgb="FF000000"/>
      <name val="arial"/>
      <family val="0"/>
      <charset val="1"/>
    </font>
    <font>
      <sz val="9"/>
      <color rgb="FF000000"/>
      <name val="Times New Roman"/>
      <family val="0"/>
      <charset val="1"/>
    </font>
    <font>
      <b val="true"/>
      <sz val="11"/>
      <color rgb="FF000000"/>
      <name val="Arial"/>
      <family val="0"/>
      <charset val="1"/>
    </font>
    <font>
      <sz val="9"/>
      <color theme="1"/>
      <name val="Times New Roman"/>
      <family val="0"/>
      <charset val="1"/>
    </font>
    <font>
      <b val="true"/>
      <i val="true"/>
      <sz val="9"/>
      <color theme="1"/>
      <name val="Times New Roman"/>
      <family val="0"/>
      <charset val="1"/>
    </font>
    <font>
      <b val="true"/>
      <i val="true"/>
      <sz val="9"/>
      <color rgb="FFFF0000"/>
      <name val="Times New Roman"/>
      <family val="0"/>
      <charset val="1"/>
    </font>
    <font>
      <b val="true"/>
      <i val="true"/>
      <sz val="11"/>
      <color theme="1"/>
      <name val="Times New Roman"/>
      <family val="0"/>
      <charset val="1"/>
    </font>
    <font>
      <b val="true"/>
      <sz val="11"/>
      <color theme="1"/>
      <name val="Times New Roman"/>
      <family val="0"/>
      <charset val="1"/>
    </font>
    <font>
      <i val="true"/>
      <sz val="9"/>
      <color theme="1"/>
      <name val="Times New Roman"/>
      <family val="0"/>
      <charset val="1"/>
    </font>
    <font>
      <b val="true"/>
      <u val="single"/>
      <sz val="10"/>
      <color rgb="FF000000"/>
      <name val="Times New Roman"/>
      <family val="0"/>
      <charset val="1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C0C0C0"/>
        <bgColor rgb="FFCCCCCC"/>
      </patternFill>
    </fill>
    <fill>
      <patternFill patternType="solid">
        <fgColor rgb="FFAFD095"/>
        <bgColor rgb="FFC0C0C0"/>
      </patternFill>
    </fill>
    <fill>
      <patternFill patternType="solid">
        <fgColor rgb="FFB2B2B2"/>
        <bgColor rgb="FFC0C0C0"/>
      </patternFill>
    </fill>
    <fill>
      <patternFill patternType="solid">
        <fgColor rgb="FF77BC65"/>
        <bgColor rgb="FFAFD095"/>
      </patternFill>
    </fill>
    <fill>
      <patternFill patternType="solid">
        <fgColor rgb="FFCCCCCC"/>
        <bgColor rgb="FFC0C0C0"/>
      </patternFill>
    </fill>
  </fills>
  <borders count="9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thin"/>
      <right style="thin"/>
      <top style="hair"/>
      <bottom style="thin"/>
      <diagonal/>
    </border>
    <border diagonalUp="false" diagonalDown="false">
      <left style="thin"/>
      <right style="thin"/>
      <top style="thin"/>
      <bottom style="hair"/>
      <diagonal/>
    </border>
    <border diagonalUp="false" diagonalDown="false">
      <left style="thin"/>
      <right style="thin"/>
      <top style="hair"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1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9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1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9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8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3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0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1" fillId="3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1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14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9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16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4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0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21" fillId="4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5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0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9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7" fillId="5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5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4" fillId="5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4" fillId="5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6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6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9" fillId="6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9" fillId="6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8" fontId="9" fillId="6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6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16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9" fillId="0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2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6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9" fillId="6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9" fillId="6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6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9" fillId="6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1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14" fillId="3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20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9" fillId="3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9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1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19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7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6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24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9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4" fillId="3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20" fillId="3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19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19" fillId="4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9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27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9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8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8" fillId="6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6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27" fillId="2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15" fillId="3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27" fillId="2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20" fillId="4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7" fillId="7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9" fillId="7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6" fillId="7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6" fillId="2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27" fillId="2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28" fillId="2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18" fillId="2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9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8" fontId="16" fillId="2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16" fillId="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9" fillId="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7" fillId="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17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4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9" fontId="9" fillId="0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20" fillId="3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9" fillId="0" borderId="2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9" fillId="0" borderId="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7" fillId="5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9" fillId="5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6" fillId="5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9" fillId="6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9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8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9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9" fillId="6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9" fontId="9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6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6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8" fontId="15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27" fillId="0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18" fillId="0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0" fontId="9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0" fontId="27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29" fillId="0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30" fillId="0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27" fillId="0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31" fillId="0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27" fillId="2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27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19" fillId="4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1" fontId="9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7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8" fillId="6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18" fillId="0" borderId="6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8" fillId="0" borderId="4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8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8" fillId="0" borderId="7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8" fillId="8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7" fillId="0" borderId="4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31" fillId="0" borderId="4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7" fillId="2" borderId="4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7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31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7" fillId="2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2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9" fillId="3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7" fillId="9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7" fillId="9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9" fillId="9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6" fillId="9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9" fillId="6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1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9" fillId="6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9" fillId="6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0" fillId="5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16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9" fillId="5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9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4" fillId="3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3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9" fontId="9" fillId="3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2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1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20" fillId="4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7" fillId="5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9" fillId="5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16" fillId="5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9" fillId="6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5" fontId="9" fillId="1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1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9" fillId="1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0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0" fillId="6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6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17" fillId="2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7" fillId="2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2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16" fillId="2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16" fillId="2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9" fontId="16" fillId="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7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9" fontId="9" fillId="3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7" fontId="16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4" fillId="3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10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27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8" fontId="16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8" fontId="28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8" fontId="18" fillId="6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C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FD095"/>
      <rgbColor rgb="FFFF99CC"/>
      <rgbColor rgb="FFCC99FF"/>
      <rgbColor rgb="FFFFCC99"/>
      <rgbColor rgb="FF3366FF"/>
      <rgbColor rgb="FF33CCCC"/>
      <rgbColor rgb="FF77BC65"/>
      <rgbColor rgb="FFFFCC00"/>
      <rgbColor rgb="FFFF9900"/>
      <rgbColor rgb="FFFF6600"/>
      <rgbColor rgb="FF666699"/>
      <rgbColor rgb="FFB2B2B2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 pitchFamily="0" charset="1"/>
        <a:ea typeface="Arial" pitchFamily="0" charset="1"/>
        <a:cs typeface="Arial" pitchFamily="0" charset="1"/>
      </a:majorFont>
      <a:minorFont>
        <a:latin typeface="Arial" pitchFamily="0" charset="1"/>
        <a:ea typeface="Arial" pitchFamily="0" charset="1"/>
        <a:cs typeface="Arial" pitchFamily="0" charset="1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12" activeCellId="0" sqref="C12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1" width="27.63"/>
    <col collapsed="false" customWidth="true" hidden="false" outlineLevel="0" max="5" min="2" style="2" width="11.12"/>
    <col collapsed="false" customWidth="true" hidden="false" outlineLevel="0" max="7" min="6" style="2" width="13.13"/>
    <col collapsed="false" customWidth="true" hidden="false" outlineLevel="0" max="8" min="8" style="2" width="15.13"/>
    <col collapsed="false" customWidth="true" hidden="false" outlineLevel="0" max="9" min="9" style="2" width="14.13"/>
    <col collapsed="false" customWidth="true" hidden="false" outlineLevel="0" max="10" min="10" style="2" width="12.25"/>
    <col collapsed="false" customWidth="true" hidden="false" outlineLevel="0" max="11" min="11" style="2" width="15.13"/>
    <col collapsed="false" customWidth="true" hidden="false" outlineLevel="0" max="12" min="12" style="2" width="17.75"/>
    <col collapsed="false" customWidth="true" hidden="false" outlineLevel="0" max="13" min="13" style="2" width="17.5"/>
    <col collapsed="false" customWidth="true" hidden="false" outlineLevel="0" max="14" min="14" style="3" width="18.5"/>
    <col collapsed="false" customWidth="true" hidden="false" outlineLevel="0" max="15" min="15" style="2" width="17.5"/>
    <col collapsed="false" customWidth="true" hidden="false" outlineLevel="0" max="26" min="16" style="0" width="8"/>
  </cols>
  <sheetData>
    <row r="1" customFormat="false" ht="66.75" hidden="false" customHeight="true" outlineLevel="0" collapsed="false">
      <c r="A1" s="4" t="s">
        <v>0</v>
      </c>
      <c r="B1" s="5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7" t="s">
        <v>13</v>
      </c>
      <c r="O1" s="6" t="s">
        <v>14</v>
      </c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customFormat="false" ht="16.5" hidden="false" customHeight="true" outlineLevel="0" collapsed="false">
      <c r="A2" s="9" t="s">
        <v>15</v>
      </c>
      <c r="B2" s="5" t="n">
        <v>13450</v>
      </c>
      <c r="C2" s="6" t="n">
        <v>11754</v>
      </c>
      <c r="D2" s="6" t="n">
        <v>13446</v>
      </c>
      <c r="E2" s="6" t="n">
        <v>12510.3</v>
      </c>
      <c r="F2" s="6" t="n">
        <v>4</v>
      </c>
      <c r="G2" s="6" t="n">
        <v>-756.3</v>
      </c>
      <c r="H2" s="6" t="n">
        <v>60</v>
      </c>
      <c r="I2" s="6" t="n">
        <v>0</v>
      </c>
      <c r="J2" s="6" t="n">
        <v>7700</v>
      </c>
      <c r="K2" s="5" t="n">
        <v>7229.1</v>
      </c>
      <c r="L2" s="10" t="n">
        <v>3866</v>
      </c>
      <c r="M2" s="10" t="n">
        <v>670</v>
      </c>
      <c r="N2" s="11" t="n">
        <v>69</v>
      </c>
      <c r="O2" s="10" t="n">
        <v>11137</v>
      </c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customFormat="false" ht="16.5" hidden="false" customHeight="true" outlineLevel="0" collapsed="false">
      <c r="A3" s="9" t="s">
        <v>16</v>
      </c>
      <c r="B3" s="5" t="n">
        <v>11436</v>
      </c>
      <c r="C3" s="6" t="n">
        <v>11850</v>
      </c>
      <c r="D3" s="6" t="n">
        <v>11387</v>
      </c>
      <c r="E3" s="6" t="n">
        <v>12038</v>
      </c>
      <c r="F3" s="6" t="n">
        <v>49</v>
      </c>
      <c r="G3" s="6" t="n">
        <v>-188</v>
      </c>
      <c r="H3" s="6" t="n">
        <v>15</v>
      </c>
      <c r="I3" s="6" t="n">
        <v>33.4</v>
      </c>
      <c r="J3" s="5" t="n">
        <v>8310</v>
      </c>
      <c r="K3" s="5" t="n">
        <v>7666</v>
      </c>
      <c r="L3" s="10" t="n">
        <v>5762</v>
      </c>
      <c r="M3" s="10" t="n">
        <v>351</v>
      </c>
      <c r="N3" s="11" t="n">
        <v>73</v>
      </c>
      <c r="O3" s="10" t="n">
        <v>11401</v>
      </c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customFormat="false" ht="16.5" hidden="false" customHeight="true" outlineLevel="0" collapsed="false">
      <c r="A4" s="9" t="s">
        <v>17</v>
      </c>
      <c r="B4" s="5" t="n">
        <v>8603.3</v>
      </c>
      <c r="C4" s="6" t="n">
        <v>8792</v>
      </c>
      <c r="D4" s="6" t="n">
        <v>8595.6</v>
      </c>
      <c r="E4" s="6" t="n">
        <v>8809.4</v>
      </c>
      <c r="F4" s="6" t="n">
        <v>7.6</v>
      </c>
      <c r="G4" s="6" t="n">
        <v>-17.4</v>
      </c>
      <c r="H4" s="5" t="n">
        <v>0</v>
      </c>
      <c r="I4" s="5" t="n">
        <v>0</v>
      </c>
      <c r="J4" s="5" t="n">
        <v>6010</v>
      </c>
      <c r="K4" s="5" t="n">
        <v>6071</v>
      </c>
      <c r="L4" s="10" t="n">
        <v>3100</v>
      </c>
      <c r="M4" s="10" t="n">
        <v>112</v>
      </c>
      <c r="N4" s="11" t="n">
        <v>60</v>
      </c>
      <c r="O4" s="10" t="n">
        <v>11144.4</v>
      </c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customFormat="false" ht="16.5" hidden="false" customHeight="true" outlineLevel="0" collapsed="false">
      <c r="A5" s="9" t="s">
        <v>18</v>
      </c>
      <c r="B5" s="5" t="n">
        <v>782758</v>
      </c>
      <c r="C5" s="6" t="n">
        <v>630241.9</v>
      </c>
      <c r="D5" s="6" t="n">
        <v>789081.8</v>
      </c>
      <c r="E5" s="6" t="n">
        <v>659189.8</v>
      </c>
      <c r="F5" s="6" t="n">
        <v>-6323.8</v>
      </c>
      <c r="G5" s="6" t="n">
        <v>-28947.9</v>
      </c>
      <c r="H5" s="5" t="n">
        <v>67420.5</v>
      </c>
      <c r="I5" s="5" t="n">
        <v>142404.2</v>
      </c>
      <c r="J5" s="6" t="n">
        <v>110002.7</v>
      </c>
      <c r="K5" s="6" t="n">
        <v>108010.3</v>
      </c>
      <c r="L5" s="10" t="n">
        <v>141716</v>
      </c>
      <c r="M5" s="10" t="n">
        <v>92329</v>
      </c>
      <c r="N5" s="11" t="n">
        <v>677</v>
      </c>
      <c r="O5" s="10" t="n">
        <v>17966</v>
      </c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customFormat="false" ht="16.5" hidden="false" customHeight="true" outlineLevel="0" collapsed="false">
      <c r="A6" s="9" t="s">
        <v>19</v>
      </c>
      <c r="B6" s="5" t="n">
        <v>253451.7</v>
      </c>
      <c r="C6" s="6" t="n">
        <v>294950.3</v>
      </c>
      <c r="D6" s="6" t="n">
        <v>322248.6</v>
      </c>
      <c r="E6" s="6" t="n">
        <v>319818.1</v>
      </c>
      <c r="F6" s="6" t="n">
        <v>-68796.9</v>
      </c>
      <c r="G6" s="6" t="n">
        <v>-24867.8</v>
      </c>
      <c r="H6" s="6" t="n">
        <v>199308.84</v>
      </c>
      <c r="I6" s="6" t="n">
        <v>73840.5</v>
      </c>
      <c r="J6" s="6" t="n">
        <v>104355</v>
      </c>
      <c r="K6" s="5" t="n">
        <v>101915</v>
      </c>
      <c r="L6" s="10" t="n">
        <v>71313</v>
      </c>
      <c r="M6" s="10" t="n">
        <v>9145</v>
      </c>
      <c r="N6" s="11" t="n">
        <v>585</v>
      </c>
      <c r="O6" s="10" t="n">
        <v>19357</v>
      </c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customFormat="false" ht="27.75" hidden="false" customHeight="true" outlineLevel="0" collapsed="false">
      <c r="A7" s="9" t="s">
        <v>20</v>
      </c>
      <c r="B7" s="5" t="n">
        <v>106736.5</v>
      </c>
      <c r="C7" s="6" t="n">
        <v>104419</v>
      </c>
      <c r="D7" s="6" t="n">
        <v>113923.4</v>
      </c>
      <c r="E7" s="6" t="n">
        <v>101115.7</v>
      </c>
      <c r="F7" s="6" t="n">
        <v>-7186.9</v>
      </c>
      <c r="G7" s="6" t="n">
        <v>3303.3</v>
      </c>
      <c r="H7" s="5" t="n">
        <v>375</v>
      </c>
      <c r="I7" s="5" t="n">
        <v>5517.5</v>
      </c>
      <c r="J7" s="6" t="n">
        <v>39525</v>
      </c>
      <c r="K7" s="6" t="n">
        <v>40922.6</v>
      </c>
      <c r="L7" s="10" t="n">
        <v>1125</v>
      </c>
      <c r="M7" s="10" t="n">
        <v>3442</v>
      </c>
      <c r="N7" s="11" t="n">
        <v>236</v>
      </c>
      <c r="O7" s="10" t="n">
        <v>19266.8</v>
      </c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customFormat="false" ht="27.75" hidden="false" customHeight="true" outlineLevel="0" collapsed="false">
      <c r="A8" s="9" t="s">
        <v>21</v>
      </c>
      <c r="B8" s="5" t="n">
        <v>135587.5</v>
      </c>
      <c r="C8" s="6" t="n">
        <v>145088.5</v>
      </c>
      <c r="D8" s="6" t="n">
        <v>134368.6</v>
      </c>
      <c r="E8" s="6" t="n">
        <v>138543.2</v>
      </c>
      <c r="F8" s="6" t="n">
        <v>1218.9</v>
      </c>
      <c r="G8" s="6" t="n">
        <v>6545.3</v>
      </c>
      <c r="H8" s="5" t="n">
        <v>10637.1</v>
      </c>
      <c r="I8" s="5" t="n">
        <v>17718.2</v>
      </c>
      <c r="J8" s="5" t="n">
        <v>63377.4</v>
      </c>
      <c r="K8" s="5" t="n">
        <v>59770.2</v>
      </c>
      <c r="L8" s="10" t="n">
        <v>38170</v>
      </c>
      <c r="M8" s="10" t="n">
        <v>3956</v>
      </c>
      <c r="N8" s="11" t="n">
        <v>295</v>
      </c>
      <c r="O8" s="10" t="n">
        <v>21990.5</v>
      </c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customFormat="false" ht="16.5" hidden="false" customHeight="true" outlineLevel="0" collapsed="false">
      <c r="A9" s="9" t="s">
        <v>22</v>
      </c>
      <c r="B9" s="5" t="n">
        <v>41900</v>
      </c>
      <c r="C9" s="6" t="n">
        <v>34156.4</v>
      </c>
      <c r="D9" s="6" t="n">
        <v>41833</v>
      </c>
      <c r="E9" s="6" t="n">
        <v>34141.8</v>
      </c>
      <c r="F9" s="6" t="n">
        <v>67</v>
      </c>
      <c r="G9" s="6" t="n">
        <v>14.6</v>
      </c>
      <c r="H9" s="5" t="n">
        <v>144</v>
      </c>
      <c r="I9" s="5" t="n">
        <v>208</v>
      </c>
      <c r="J9" s="5" t="n">
        <v>6150</v>
      </c>
      <c r="K9" s="5" t="n">
        <v>5932</v>
      </c>
      <c r="L9" s="10" t="n">
        <v>504</v>
      </c>
      <c r="M9" s="10" t="n">
        <v>637</v>
      </c>
      <c r="N9" s="11" t="n">
        <v>35</v>
      </c>
      <c r="O9" s="10" t="n">
        <v>18382.29</v>
      </c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customFormat="false" ht="16.5" hidden="false" customHeight="true" outlineLevel="0" collapsed="false">
      <c r="A10" s="9" t="s">
        <v>23</v>
      </c>
      <c r="B10" s="5" t="n">
        <v>17210.5</v>
      </c>
      <c r="C10" s="6" t="n">
        <v>18005.6</v>
      </c>
      <c r="D10" s="6" t="n">
        <v>16533.2</v>
      </c>
      <c r="E10" s="6" t="n">
        <v>17133.8</v>
      </c>
      <c r="F10" s="6" t="n">
        <v>677.3</v>
      </c>
      <c r="G10" s="6" t="n">
        <v>871.8</v>
      </c>
      <c r="H10" s="6" t="n">
        <v>1950</v>
      </c>
      <c r="I10" s="6" t="n">
        <v>656.2</v>
      </c>
      <c r="J10" s="6" t="n">
        <v>9137.6</v>
      </c>
      <c r="K10" s="6" t="n">
        <v>9449.8</v>
      </c>
      <c r="L10" s="10" t="n">
        <v>30</v>
      </c>
      <c r="M10" s="10" t="n">
        <v>0</v>
      </c>
      <c r="N10" s="11" t="n">
        <v>53</v>
      </c>
      <c r="O10" s="10" t="n">
        <v>19811</v>
      </c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customFormat="false" ht="16.5" hidden="false" customHeight="true" outlineLevel="0" collapsed="false">
      <c r="A11" s="9" t="s">
        <v>24</v>
      </c>
      <c r="B11" s="5" t="n">
        <v>16215</v>
      </c>
      <c r="C11" s="6" t="n">
        <v>17300</v>
      </c>
      <c r="D11" s="6" t="n">
        <v>16190</v>
      </c>
      <c r="E11" s="6" t="n">
        <v>17282.6</v>
      </c>
      <c r="F11" s="6" t="n">
        <v>25</v>
      </c>
      <c r="G11" s="6" t="n">
        <v>17.4</v>
      </c>
      <c r="H11" s="5" t="n">
        <v>55</v>
      </c>
      <c r="I11" s="5" t="n">
        <v>89</v>
      </c>
      <c r="J11" s="5" t="n">
        <v>8300</v>
      </c>
      <c r="K11" s="5" t="n">
        <v>9786</v>
      </c>
      <c r="L11" s="10" t="n">
        <v>470</v>
      </c>
      <c r="M11" s="10" t="n">
        <v>853</v>
      </c>
      <c r="N11" s="11" t="n">
        <v>49</v>
      </c>
      <c r="O11" s="10" t="n">
        <v>18900</v>
      </c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customFormat="false" ht="40.5" hidden="false" customHeight="true" outlineLevel="0" collapsed="false">
      <c r="A12" s="9" t="s">
        <v>25</v>
      </c>
      <c r="B12" s="5" t="n">
        <v>63017</v>
      </c>
      <c r="C12" s="6" t="n">
        <v>69047</v>
      </c>
      <c r="D12" s="6" t="n">
        <v>62956</v>
      </c>
      <c r="E12" s="6" t="n">
        <v>68261</v>
      </c>
      <c r="F12" s="6" t="n">
        <v>61</v>
      </c>
      <c r="G12" s="6" t="n">
        <v>786</v>
      </c>
      <c r="H12" s="5" t="n">
        <v>450</v>
      </c>
      <c r="I12" s="5" t="n">
        <v>2646</v>
      </c>
      <c r="J12" s="5" t="n">
        <v>23601</v>
      </c>
      <c r="K12" s="5" t="n">
        <v>22619</v>
      </c>
      <c r="L12" s="10" t="n">
        <v>1749.5</v>
      </c>
      <c r="M12" s="10" t="n">
        <v>2323.7</v>
      </c>
      <c r="N12" s="11" t="n">
        <v>135</v>
      </c>
      <c r="O12" s="10" t="n">
        <v>20128</v>
      </c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customFormat="false" ht="16.5" hidden="false" customHeight="true" outlineLevel="0" collapsed="false">
      <c r="A13" s="9" t="s">
        <v>26</v>
      </c>
      <c r="B13" s="5" t="n">
        <v>2685</v>
      </c>
      <c r="C13" s="6" t="n">
        <v>2999</v>
      </c>
      <c r="D13" s="6" t="n">
        <v>2662</v>
      </c>
      <c r="E13" s="6" t="n">
        <v>2929.7</v>
      </c>
      <c r="F13" s="6" t="n">
        <v>23</v>
      </c>
      <c r="G13" s="6" t="n">
        <v>69.3</v>
      </c>
      <c r="H13" s="5" t="n">
        <v>15</v>
      </c>
      <c r="I13" s="5" t="n">
        <v>26.4</v>
      </c>
      <c r="J13" s="5" t="n">
        <v>941</v>
      </c>
      <c r="K13" s="5" t="n">
        <v>905.3</v>
      </c>
      <c r="L13" s="10" t="n">
        <v>0</v>
      </c>
      <c r="M13" s="10" t="n">
        <v>6.7</v>
      </c>
      <c r="N13" s="11" t="n">
        <v>9</v>
      </c>
      <c r="O13" s="10" t="n">
        <v>11177</v>
      </c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customFormat="false" ht="16.5" hidden="false" customHeight="true" outlineLevel="0" collapsed="false">
      <c r="A14" s="9" t="s">
        <v>27</v>
      </c>
      <c r="B14" s="5" t="n">
        <v>5710</v>
      </c>
      <c r="C14" s="6" t="n">
        <v>5830.7</v>
      </c>
      <c r="D14" s="6" t="n">
        <v>5746.2</v>
      </c>
      <c r="E14" s="6" t="n">
        <v>5897.6</v>
      </c>
      <c r="F14" s="6" t="n">
        <v>-36.2</v>
      </c>
      <c r="G14" s="6" t="n">
        <v>-66.9</v>
      </c>
      <c r="H14" s="5" t="n">
        <v>0</v>
      </c>
      <c r="I14" s="5" t="n">
        <v>0</v>
      </c>
      <c r="J14" s="5" t="n">
        <v>3082.8</v>
      </c>
      <c r="K14" s="5" t="n">
        <v>3256.7</v>
      </c>
      <c r="L14" s="10" t="n">
        <v>0</v>
      </c>
      <c r="M14" s="10" t="n">
        <v>0</v>
      </c>
      <c r="N14" s="11" t="n">
        <v>21</v>
      </c>
      <c r="O14" s="10" t="n">
        <v>17231</v>
      </c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customFormat="false" ht="16.5" hidden="false" customHeight="true" outlineLevel="0" collapsed="false">
      <c r="A15" s="9" t="s">
        <v>28</v>
      </c>
      <c r="B15" s="5" t="n">
        <v>1596</v>
      </c>
      <c r="C15" s="6" t="n">
        <v>2409.6</v>
      </c>
      <c r="D15" s="6" t="n">
        <v>1488.2</v>
      </c>
      <c r="E15" s="6" t="n">
        <v>1863.7</v>
      </c>
      <c r="F15" s="6" t="n">
        <v>107.8</v>
      </c>
      <c r="G15" s="6" t="n">
        <v>545.9</v>
      </c>
      <c r="H15" s="5" t="n">
        <v>0</v>
      </c>
      <c r="I15" s="5" t="n">
        <v>0</v>
      </c>
      <c r="J15" s="6" t="n">
        <v>825.5</v>
      </c>
      <c r="K15" s="5" t="n">
        <v>1066.5</v>
      </c>
      <c r="L15" s="10" t="n">
        <v>195.4</v>
      </c>
      <c r="M15" s="10" t="n">
        <v>8.1</v>
      </c>
      <c r="N15" s="11" t="n">
        <v>6</v>
      </c>
      <c r="O15" s="10" t="n">
        <v>825.5</v>
      </c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customFormat="false" ht="16.5" hidden="false" customHeight="true" outlineLevel="0" collapsed="false">
      <c r="A16" s="9" t="s">
        <v>29</v>
      </c>
      <c r="B16" s="5" t="n">
        <v>9223.3</v>
      </c>
      <c r="C16" s="6" t="n">
        <v>9612.5</v>
      </c>
      <c r="D16" s="6" t="n">
        <v>9206.8</v>
      </c>
      <c r="E16" s="6" t="n">
        <v>9375.3</v>
      </c>
      <c r="F16" s="6" t="n">
        <v>16.5</v>
      </c>
      <c r="G16" s="6" t="n">
        <v>237.2</v>
      </c>
      <c r="H16" s="5" t="n">
        <v>20</v>
      </c>
      <c r="I16" s="5" t="n">
        <v>7.3</v>
      </c>
      <c r="J16" s="5" t="n">
        <v>2029.6</v>
      </c>
      <c r="K16" s="6" t="n">
        <v>2060</v>
      </c>
      <c r="L16" s="10" t="n">
        <v>5955.7</v>
      </c>
      <c r="M16" s="10" t="n">
        <v>327.7</v>
      </c>
      <c r="N16" s="11" t="n">
        <v>9</v>
      </c>
      <c r="O16" s="10" t="n">
        <v>22888</v>
      </c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customFormat="false" ht="27.75" hidden="false" customHeight="true" outlineLevel="0" collapsed="false">
      <c r="A17" s="9" t="s">
        <v>30</v>
      </c>
      <c r="B17" s="5" t="n">
        <v>17064</v>
      </c>
      <c r="C17" s="6" t="n">
        <v>17665.3</v>
      </c>
      <c r="D17" s="6" t="n">
        <v>17047</v>
      </c>
      <c r="E17" s="6" t="n">
        <v>17741.3</v>
      </c>
      <c r="F17" s="6" t="n">
        <v>17</v>
      </c>
      <c r="G17" s="6" t="n">
        <v>-76</v>
      </c>
      <c r="H17" s="6" t="n">
        <v>3000</v>
      </c>
      <c r="I17" s="6" t="n">
        <v>1693</v>
      </c>
      <c r="J17" s="6" t="n">
        <v>10922.6</v>
      </c>
      <c r="K17" s="6" t="n">
        <v>9713</v>
      </c>
      <c r="L17" s="10" t="n">
        <v>114</v>
      </c>
      <c r="M17" s="10" t="n">
        <v>85</v>
      </c>
      <c r="N17" s="11" t="n">
        <v>69</v>
      </c>
      <c r="O17" s="10" t="n">
        <v>14077</v>
      </c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customFormat="false" ht="27.75" hidden="false" customHeight="true" outlineLevel="0" collapsed="false">
      <c r="A18" s="9" t="s">
        <v>31</v>
      </c>
      <c r="B18" s="5" t="n">
        <v>5575</v>
      </c>
      <c r="C18" s="6" t="n">
        <v>4234.5</v>
      </c>
      <c r="D18" s="6" t="n">
        <v>5315.2</v>
      </c>
      <c r="E18" s="6" t="n">
        <v>4238.5</v>
      </c>
      <c r="F18" s="6" t="n">
        <v>259.8</v>
      </c>
      <c r="G18" s="6" t="n">
        <v>-4</v>
      </c>
      <c r="H18" s="6" t="n">
        <v>0</v>
      </c>
      <c r="I18" s="6" t="n">
        <v>180.4</v>
      </c>
      <c r="J18" s="6" t="n">
        <v>3376</v>
      </c>
      <c r="K18" s="6" t="n">
        <v>2861.7</v>
      </c>
      <c r="L18" s="10" t="n">
        <v>0</v>
      </c>
      <c r="M18" s="10" t="n">
        <v>198.2</v>
      </c>
      <c r="N18" s="11" t="n">
        <v>19</v>
      </c>
      <c r="O18" s="10" t="n">
        <v>16750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customFormat="false" ht="16.5" hidden="false" customHeight="true" outlineLevel="0" collapsed="false">
      <c r="A19" s="9" t="s">
        <v>32</v>
      </c>
      <c r="B19" s="5" t="n">
        <v>1997</v>
      </c>
      <c r="C19" s="6" t="n">
        <v>2498.2</v>
      </c>
      <c r="D19" s="6" t="n">
        <v>1976.9</v>
      </c>
      <c r="E19" s="6" t="n">
        <v>1965</v>
      </c>
      <c r="F19" s="6" t="n">
        <v>20.1</v>
      </c>
      <c r="G19" s="6" t="n">
        <v>533.2</v>
      </c>
      <c r="H19" s="5" t="n">
        <v>0</v>
      </c>
      <c r="I19" s="5" t="n">
        <v>0</v>
      </c>
      <c r="J19" s="6" t="n">
        <v>994.5</v>
      </c>
      <c r="K19" s="6" t="n">
        <v>1130.7</v>
      </c>
      <c r="L19" s="10" t="n">
        <v>123.7</v>
      </c>
      <c r="M19" s="10" t="n">
        <v>39.4</v>
      </c>
      <c r="N19" s="11" t="n">
        <v>7</v>
      </c>
      <c r="O19" s="10" t="n">
        <v>17948</v>
      </c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customFormat="false" ht="16.5" hidden="false" customHeight="true" outlineLevel="0" collapsed="false">
      <c r="A20" s="9" t="s">
        <v>33</v>
      </c>
      <c r="B20" s="5" t="n">
        <v>2774.8</v>
      </c>
      <c r="C20" s="6" t="n">
        <v>2717.1</v>
      </c>
      <c r="D20" s="6" t="n">
        <v>2774.8</v>
      </c>
      <c r="E20" s="6" t="n">
        <v>2245.4</v>
      </c>
      <c r="F20" s="6" t="n">
        <v>0</v>
      </c>
      <c r="G20" s="6" t="n">
        <v>471.7</v>
      </c>
      <c r="H20" s="6" t="n">
        <v>40</v>
      </c>
      <c r="I20" s="6" t="n">
        <v>1.9</v>
      </c>
      <c r="J20" s="6" t="n">
        <v>1350</v>
      </c>
      <c r="K20" s="6" t="n">
        <v>1250.8</v>
      </c>
      <c r="L20" s="10" t="n">
        <v>29.5</v>
      </c>
      <c r="M20" s="10" t="n">
        <v>32.3</v>
      </c>
      <c r="N20" s="11" t="n">
        <v>13</v>
      </c>
      <c r="O20" s="10" t="n">
        <v>10912</v>
      </c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customFormat="false" ht="16.5" hidden="false" customHeight="true" outlineLevel="0" collapsed="false">
      <c r="A21" s="13"/>
      <c r="B21" s="14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6"/>
      <c r="O21" s="15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customFormat="false" ht="16.5" hidden="false" customHeight="true" outlineLevel="0" collapsed="false">
      <c r="A22" s="13"/>
      <c r="B22" s="14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6"/>
      <c r="O22" s="15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customFormat="false" ht="16.5" hidden="false" customHeight="true" outlineLevel="0" collapsed="false">
      <c r="A23" s="13"/>
      <c r="B23" s="14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6"/>
      <c r="O23" s="15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customFormat="false" ht="16.5" hidden="false" customHeight="true" outlineLevel="0" collapsed="false">
      <c r="A24" s="13"/>
      <c r="B24" s="14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6"/>
      <c r="O24" s="15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customFormat="false" ht="16.5" hidden="false" customHeight="true" outlineLevel="0" collapsed="false">
      <c r="A25" s="13"/>
      <c r="B25" s="14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6"/>
      <c r="O25" s="15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customFormat="false" ht="16.5" hidden="false" customHeight="true" outlineLevel="0" collapsed="false">
      <c r="A26" s="13"/>
      <c r="B26" s="14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6"/>
      <c r="O26" s="15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customFormat="false" ht="16.5" hidden="false" customHeight="true" outlineLevel="0" collapsed="false">
      <c r="A27" s="13"/>
      <c r="B27" s="14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6"/>
      <c r="O27" s="15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customFormat="false" ht="16.5" hidden="false" customHeight="true" outlineLevel="0" collapsed="false">
      <c r="A28" s="13"/>
      <c r="B28" s="1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6"/>
      <c r="O28" s="15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customFormat="false" ht="16.5" hidden="false" customHeight="true" outlineLevel="0" collapsed="false">
      <c r="A29" s="13"/>
      <c r="B29" s="14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6"/>
      <c r="O29" s="15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customFormat="false" ht="16.5" hidden="false" customHeight="true" outlineLevel="0" collapsed="false">
      <c r="A30" s="13"/>
      <c r="B30" s="14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6"/>
      <c r="O30" s="15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customFormat="false" ht="16.5" hidden="false" customHeight="true" outlineLevel="0" collapsed="false">
      <c r="A31" s="13"/>
      <c r="B31" s="14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6"/>
      <c r="O31" s="15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customFormat="false" ht="16.5" hidden="false" customHeight="true" outlineLevel="0" collapsed="false">
      <c r="A32" s="13"/>
      <c r="B32" s="14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6"/>
      <c r="O32" s="15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customFormat="false" ht="16.5" hidden="false" customHeight="true" outlineLevel="0" collapsed="false">
      <c r="A33" s="13"/>
      <c r="B33" s="14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6"/>
      <c r="O33" s="15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customFormat="false" ht="16.5" hidden="false" customHeight="true" outlineLevel="0" collapsed="false">
      <c r="A34" s="13"/>
      <c r="B34" s="14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6"/>
      <c r="O34" s="15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customFormat="false" ht="16.5" hidden="false" customHeight="true" outlineLevel="0" collapsed="false">
      <c r="A35" s="13"/>
      <c r="B35" s="14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6"/>
      <c r="O35" s="15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customFormat="false" ht="16.5" hidden="false" customHeight="true" outlineLevel="0" collapsed="false">
      <c r="A36" s="13"/>
      <c r="B36" s="14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6"/>
      <c r="O36" s="15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customFormat="false" ht="16.5" hidden="false" customHeight="true" outlineLevel="0" collapsed="false">
      <c r="A37" s="13"/>
      <c r="B37" s="14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6"/>
      <c r="O37" s="15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customFormat="false" ht="16.5" hidden="false" customHeight="true" outlineLevel="0" collapsed="false">
      <c r="A38" s="13"/>
      <c r="B38" s="14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6"/>
      <c r="O38" s="15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customFormat="false" ht="16.5" hidden="false" customHeight="true" outlineLevel="0" collapsed="false">
      <c r="A39" s="13"/>
      <c r="B39" s="14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6"/>
      <c r="O39" s="15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customFormat="false" ht="16.5" hidden="false" customHeight="true" outlineLevel="0" collapsed="false">
      <c r="A40" s="13"/>
      <c r="B40" s="14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6"/>
      <c r="O40" s="15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customFormat="false" ht="16.5" hidden="false" customHeight="true" outlineLevel="0" collapsed="false">
      <c r="A41" s="13"/>
      <c r="B41" s="14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6"/>
      <c r="O41" s="15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customFormat="false" ht="16.5" hidden="false" customHeight="true" outlineLevel="0" collapsed="false">
      <c r="A42" s="13"/>
      <c r="B42" s="14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6"/>
      <c r="O42" s="15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customFormat="false" ht="16.5" hidden="false" customHeight="true" outlineLevel="0" collapsed="false">
      <c r="A43" s="13"/>
      <c r="B43" s="14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6"/>
      <c r="O43" s="15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customFormat="false" ht="16.5" hidden="false" customHeight="true" outlineLevel="0" collapsed="false">
      <c r="A44" s="13"/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6"/>
      <c r="O44" s="15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customFormat="false" ht="16.5" hidden="false" customHeight="true" outlineLevel="0" collapsed="false">
      <c r="A45" s="13"/>
      <c r="B45" s="14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6"/>
      <c r="O45" s="15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customFormat="false" ht="16.5" hidden="false" customHeight="true" outlineLevel="0" collapsed="false">
      <c r="A46" s="13"/>
      <c r="B46" s="14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6"/>
      <c r="O46" s="15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customFormat="false" ht="16.5" hidden="false" customHeight="true" outlineLevel="0" collapsed="false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6"/>
      <c r="O47" s="15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customFormat="false" ht="16.5" hidden="false" customHeight="true" outlineLevel="0" collapsed="false">
      <c r="A48" s="13"/>
      <c r="B48" s="14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5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customFormat="false" ht="16.5" hidden="false" customHeight="true" outlineLevel="0" collapsed="false">
      <c r="A49" s="13"/>
      <c r="B49" s="14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5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customFormat="false" ht="16.5" hidden="false" customHeight="true" outlineLevel="0" collapsed="false">
      <c r="A50" s="13"/>
      <c r="B50" s="14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5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customFormat="false" ht="16.5" hidden="false" customHeight="true" outlineLevel="0" collapsed="false">
      <c r="A51" s="13"/>
      <c r="B51" s="14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5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customFormat="false" ht="16.5" hidden="false" customHeight="true" outlineLevel="0" collapsed="false">
      <c r="A52" s="13"/>
      <c r="B52" s="14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6"/>
      <c r="O52" s="15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customFormat="false" ht="16.5" hidden="false" customHeight="true" outlineLevel="0" collapsed="false">
      <c r="A53" s="13"/>
      <c r="B53" s="14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6"/>
      <c r="O53" s="15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customFormat="false" ht="16.5" hidden="false" customHeight="true" outlineLevel="0" collapsed="false">
      <c r="A54" s="13"/>
      <c r="B54" s="14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6"/>
      <c r="O54" s="15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customFormat="false" ht="16.5" hidden="false" customHeight="true" outlineLevel="0" collapsed="false">
      <c r="A55" s="13"/>
      <c r="B55" s="14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6"/>
      <c r="O55" s="15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customFormat="false" ht="16.5" hidden="false" customHeight="true" outlineLevel="0" collapsed="false">
      <c r="A56" s="13"/>
      <c r="B56" s="14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6"/>
      <c r="O56" s="15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customFormat="false" ht="16.5" hidden="false" customHeight="true" outlineLevel="0" collapsed="false">
      <c r="A57" s="13"/>
      <c r="B57" s="14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6"/>
      <c r="O57" s="15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customFormat="false" ht="16.5" hidden="false" customHeight="true" outlineLevel="0" collapsed="false">
      <c r="A58" s="13"/>
      <c r="B58" s="14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6"/>
      <c r="O58" s="15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customFormat="false" ht="16.5" hidden="false" customHeight="true" outlineLevel="0" collapsed="false">
      <c r="A59" s="13"/>
      <c r="B59" s="14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6"/>
      <c r="O59" s="15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customFormat="false" ht="16.5" hidden="false" customHeight="true" outlineLevel="0" collapsed="false">
      <c r="A60" s="13"/>
      <c r="B60" s="14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6"/>
      <c r="O60" s="15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customFormat="false" ht="16.5" hidden="false" customHeight="true" outlineLevel="0" collapsed="false">
      <c r="A61" s="13"/>
      <c r="B61" s="14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6"/>
      <c r="O61" s="15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customFormat="false" ht="16.5" hidden="false" customHeight="true" outlineLevel="0" collapsed="false">
      <c r="A62" s="13"/>
      <c r="B62" s="14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6"/>
      <c r="O62" s="15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customFormat="false" ht="16.5" hidden="false" customHeight="true" outlineLevel="0" collapsed="false">
      <c r="A63" s="13"/>
      <c r="B63" s="14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6"/>
      <c r="O63" s="15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customFormat="false" ht="16.5" hidden="false" customHeight="true" outlineLevel="0" collapsed="false">
      <c r="A64" s="13"/>
      <c r="B64" s="14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6"/>
      <c r="O64" s="15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customFormat="false" ht="16.5" hidden="false" customHeight="true" outlineLevel="0" collapsed="false">
      <c r="A65" s="13"/>
      <c r="B65" s="14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6"/>
      <c r="O65" s="15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customFormat="false" ht="16.5" hidden="false" customHeight="true" outlineLevel="0" collapsed="false">
      <c r="A66" s="13"/>
      <c r="B66" s="14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6"/>
      <c r="O66" s="15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customFormat="false" ht="16.5" hidden="false" customHeight="true" outlineLevel="0" collapsed="false">
      <c r="A67" s="13"/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6"/>
      <c r="O67" s="15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customFormat="false" ht="16.5" hidden="false" customHeight="true" outlineLevel="0" collapsed="false">
      <c r="A68" s="13"/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6"/>
      <c r="O68" s="15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customFormat="false" ht="16.5" hidden="false" customHeight="true" outlineLevel="0" collapsed="false">
      <c r="A69" s="13"/>
      <c r="B69" s="14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6"/>
      <c r="O69" s="15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customFormat="false" ht="16.5" hidden="false" customHeight="true" outlineLevel="0" collapsed="false">
      <c r="A70" s="13"/>
      <c r="B70" s="14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6"/>
      <c r="O70" s="15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customFormat="false" ht="16.5" hidden="false" customHeight="true" outlineLevel="0" collapsed="false">
      <c r="A71" s="13"/>
      <c r="B71" s="14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6"/>
      <c r="O71" s="15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customFormat="false" ht="16.5" hidden="false" customHeight="true" outlineLevel="0" collapsed="false">
      <c r="A72" s="13"/>
      <c r="B72" s="14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6"/>
      <c r="O72" s="15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customFormat="false" ht="16.5" hidden="false" customHeight="true" outlineLevel="0" collapsed="false">
      <c r="A73" s="13"/>
      <c r="B73" s="14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6"/>
      <c r="O73" s="15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customFormat="false" ht="16.5" hidden="false" customHeight="true" outlineLevel="0" collapsed="false">
      <c r="A74" s="13"/>
      <c r="B74" s="14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6"/>
      <c r="O74" s="15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customFormat="false" ht="16.5" hidden="false" customHeight="true" outlineLevel="0" collapsed="false">
      <c r="A75" s="13"/>
      <c r="B75" s="14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6"/>
      <c r="O75" s="15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customFormat="false" ht="16.5" hidden="false" customHeight="true" outlineLevel="0" collapsed="false">
      <c r="A76" s="13"/>
      <c r="B76" s="14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6"/>
      <c r="O76" s="15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customFormat="false" ht="16.5" hidden="false" customHeight="true" outlineLevel="0" collapsed="false">
      <c r="A77" s="13"/>
      <c r="B77" s="14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6"/>
      <c r="O77" s="15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customFormat="false" ht="16.5" hidden="false" customHeight="true" outlineLevel="0" collapsed="false">
      <c r="A78" s="13"/>
      <c r="B78" s="14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6"/>
      <c r="O78" s="15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customFormat="false" ht="16.5" hidden="false" customHeight="true" outlineLevel="0" collapsed="false">
      <c r="A79" s="13"/>
      <c r="B79" s="14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6"/>
      <c r="O79" s="15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customFormat="false" ht="16.5" hidden="false" customHeight="true" outlineLevel="0" collapsed="false">
      <c r="A80" s="13"/>
      <c r="B80" s="14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6"/>
      <c r="O80" s="15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customFormat="false" ht="16.5" hidden="false" customHeight="true" outlineLevel="0" collapsed="false">
      <c r="A81" s="13"/>
      <c r="B81" s="14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6"/>
      <c r="O81" s="15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customFormat="false" ht="16.5" hidden="false" customHeight="true" outlineLevel="0" collapsed="false">
      <c r="A82" s="13"/>
      <c r="B82" s="14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6"/>
      <c r="O82" s="15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customFormat="false" ht="16.5" hidden="false" customHeight="true" outlineLevel="0" collapsed="false">
      <c r="A83" s="13"/>
      <c r="B83" s="14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6"/>
      <c r="O83" s="15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customFormat="false" ht="16.5" hidden="false" customHeight="true" outlineLevel="0" collapsed="false">
      <c r="A84" s="13"/>
      <c r="B84" s="14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6"/>
      <c r="O84" s="15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customFormat="false" ht="16.5" hidden="false" customHeight="true" outlineLevel="0" collapsed="false">
      <c r="A85" s="13"/>
      <c r="B85" s="14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6"/>
      <c r="O85" s="15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customFormat="false" ht="16.5" hidden="false" customHeight="true" outlineLevel="0" collapsed="false">
      <c r="A86" s="13"/>
      <c r="B86" s="14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6"/>
      <c r="O86" s="15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customFormat="false" ht="16.5" hidden="false" customHeight="true" outlineLevel="0" collapsed="false">
      <c r="A87" s="13"/>
      <c r="B87" s="14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6"/>
      <c r="O87" s="15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customFormat="false" ht="16.5" hidden="false" customHeight="true" outlineLevel="0" collapsed="false">
      <c r="A88" s="13"/>
      <c r="B88" s="14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6"/>
      <c r="O88" s="15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customFormat="false" ht="16.5" hidden="false" customHeight="true" outlineLevel="0" collapsed="false">
      <c r="A89" s="13"/>
      <c r="B89" s="14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6"/>
      <c r="O89" s="15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customFormat="false" ht="16.5" hidden="false" customHeight="true" outlineLevel="0" collapsed="false">
      <c r="A90" s="13"/>
      <c r="B90" s="14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6"/>
      <c r="O90" s="15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customFormat="false" ht="16.5" hidden="false" customHeight="true" outlineLevel="0" collapsed="false">
      <c r="A91" s="13"/>
      <c r="B91" s="14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6"/>
      <c r="O91" s="15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customFormat="false" ht="16.5" hidden="false" customHeight="true" outlineLevel="0" collapsed="false">
      <c r="A92" s="13"/>
      <c r="B92" s="14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6"/>
      <c r="O92" s="15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customFormat="false" ht="16.5" hidden="false" customHeight="true" outlineLevel="0" collapsed="false">
      <c r="A93" s="13"/>
      <c r="B93" s="14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6"/>
      <c r="O93" s="15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customFormat="false" ht="16.5" hidden="false" customHeight="true" outlineLevel="0" collapsed="false">
      <c r="A94" s="13"/>
      <c r="B94" s="14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6"/>
      <c r="O94" s="15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customFormat="false" ht="16.5" hidden="false" customHeight="true" outlineLevel="0" collapsed="false">
      <c r="A95" s="13"/>
      <c r="B95" s="14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6"/>
      <c r="O95" s="15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customFormat="false" ht="16.5" hidden="false" customHeight="true" outlineLevel="0" collapsed="false">
      <c r="A96" s="13"/>
      <c r="B96" s="14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6"/>
      <c r="O96" s="15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customFormat="false" ht="16.5" hidden="false" customHeight="true" outlineLevel="0" collapsed="false">
      <c r="A97" s="13"/>
      <c r="B97" s="14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6"/>
      <c r="O97" s="15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customFormat="false" ht="16.5" hidden="false" customHeight="true" outlineLevel="0" collapsed="false">
      <c r="A98" s="13"/>
      <c r="B98" s="14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6"/>
      <c r="O98" s="15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customFormat="false" ht="16.5" hidden="false" customHeight="true" outlineLevel="0" collapsed="false">
      <c r="A99" s="13"/>
      <c r="B99" s="14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6"/>
      <c r="O99" s="15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customFormat="false" ht="16.5" hidden="false" customHeight="true" outlineLevel="0" collapsed="false">
      <c r="A100" s="13"/>
      <c r="B100" s="14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6"/>
      <c r="O100" s="15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customFormat="false" ht="16.5" hidden="false" customHeight="true" outlineLevel="0" collapsed="false">
      <c r="A101" s="13"/>
      <c r="B101" s="14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6"/>
      <c r="O101" s="15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customFormat="false" ht="16.5" hidden="false" customHeight="true" outlineLevel="0" collapsed="false">
      <c r="A102" s="13"/>
      <c r="B102" s="14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6"/>
      <c r="O102" s="15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customFormat="false" ht="16.5" hidden="false" customHeight="true" outlineLevel="0" collapsed="false">
      <c r="A103" s="13"/>
      <c r="B103" s="14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6"/>
      <c r="O103" s="15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customFormat="false" ht="16.5" hidden="false" customHeight="true" outlineLevel="0" collapsed="false">
      <c r="A104" s="13"/>
      <c r="B104" s="14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6"/>
      <c r="O104" s="15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customFormat="false" ht="16.5" hidden="false" customHeight="true" outlineLevel="0" collapsed="false">
      <c r="A105" s="13"/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6"/>
      <c r="O105" s="15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customFormat="false" ht="16.5" hidden="false" customHeight="true" outlineLevel="0" collapsed="false">
      <c r="A106" s="13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6"/>
      <c r="O106" s="15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customFormat="false" ht="16.5" hidden="false" customHeight="true" outlineLevel="0" collapsed="false">
      <c r="A107" s="13"/>
      <c r="B107" s="14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6"/>
      <c r="O107" s="15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customFormat="false" ht="16.5" hidden="false" customHeight="true" outlineLevel="0" collapsed="false">
      <c r="A108" s="13"/>
      <c r="B108" s="14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6"/>
      <c r="O108" s="15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customFormat="false" ht="16.5" hidden="false" customHeight="true" outlineLevel="0" collapsed="false">
      <c r="A109" s="13"/>
      <c r="B109" s="14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6"/>
      <c r="O109" s="15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customFormat="false" ht="16.5" hidden="false" customHeight="true" outlineLevel="0" collapsed="false">
      <c r="A110" s="13"/>
      <c r="B110" s="14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6"/>
      <c r="O110" s="15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customFormat="false" ht="16.5" hidden="false" customHeight="true" outlineLevel="0" collapsed="false">
      <c r="A111" s="13"/>
      <c r="B111" s="14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6"/>
      <c r="O111" s="15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customFormat="false" ht="16.5" hidden="false" customHeight="true" outlineLevel="0" collapsed="false">
      <c r="A112" s="13"/>
      <c r="B112" s="14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6"/>
      <c r="O112" s="15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customFormat="false" ht="16.5" hidden="false" customHeight="true" outlineLevel="0" collapsed="false">
      <c r="A113" s="13"/>
      <c r="B113" s="14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6"/>
      <c r="O113" s="15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customFormat="false" ht="16.5" hidden="false" customHeight="true" outlineLevel="0" collapsed="false">
      <c r="A114" s="13"/>
      <c r="B114" s="14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6"/>
      <c r="O114" s="15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customFormat="false" ht="16.5" hidden="false" customHeight="true" outlineLevel="0" collapsed="false">
      <c r="A115" s="13"/>
      <c r="B115" s="14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6"/>
      <c r="O115" s="15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customFormat="false" ht="16.5" hidden="false" customHeight="true" outlineLevel="0" collapsed="false">
      <c r="A116" s="13"/>
      <c r="B116" s="14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6"/>
      <c r="O116" s="15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customFormat="false" ht="16.5" hidden="false" customHeight="true" outlineLevel="0" collapsed="false">
      <c r="A117" s="13"/>
      <c r="B117" s="14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6"/>
      <c r="O117" s="15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customFormat="false" ht="16.5" hidden="false" customHeight="true" outlineLevel="0" collapsed="false">
      <c r="A118" s="13"/>
      <c r="B118" s="14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6"/>
      <c r="O118" s="15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customFormat="false" ht="16.5" hidden="false" customHeight="true" outlineLevel="0" collapsed="false">
      <c r="A119" s="13"/>
      <c r="B119" s="14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6"/>
      <c r="O119" s="15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customFormat="false" ht="16.5" hidden="false" customHeight="true" outlineLevel="0" collapsed="false">
      <c r="A120" s="13"/>
      <c r="B120" s="14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6"/>
      <c r="O120" s="15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customFormat="false" ht="16.5" hidden="false" customHeight="true" outlineLevel="0" collapsed="false">
      <c r="A121" s="13"/>
      <c r="B121" s="14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6"/>
      <c r="O121" s="15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customFormat="false" ht="16.5" hidden="false" customHeight="true" outlineLevel="0" collapsed="false">
      <c r="A122" s="13"/>
      <c r="B122" s="14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5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customFormat="false" ht="16.5" hidden="false" customHeight="true" outlineLevel="0" collapsed="false">
      <c r="A123" s="13"/>
      <c r="B123" s="14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6"/>
      <c r="O123" s="15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customFormat="false" ht="16.5" hidden="false" customHeight="true" outlineLevel="0" collapsed="false">
      <c r="A124" s="13"/>
      <c r="B124" s="14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6"/>
      <c r="O124" s="15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customFormat="false" ht="16.5" hidden="false" customHeight="true" outlineLevel="0" collapsed="false">
      <c r="A125" s="13"/>
      <c r="B125" s="14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6"/>
      <c r="O125" s="15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customFormat="false" ht="16.5" hidden="false" customHeight="true" outlineLevel="0" collapsed="false">
      <c r="A126" s="13"/>
      <c r="B126" s="14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6"/>
      <c r="O126" s="15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customFormat="false" ht="16.5" hidden="false" customHeight="true" outlineLevel="0" collapsed="false">
      <c r="A127" s="13"/>
      <c r="B127" s="14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6"/>
      <c r="O127" s="15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customFormat="false" ht="16.5" hidden="false" customHeight="true" outlineLevel="0" collapsed="false">
      <c r="A128" s="13"/>
      <c r="B128" s="14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6"/>
      <c r="O128" s="15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customFormat="false" ht="16.5" hidden="false" customHeight="true" outlineLevel="0" collapsed="false">
      <c r="A129" s="13"/>
      <c r="B129" s="14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6"/>
      <c r="O129" s="15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customFormat="false" ht="16.5" hidden="false" customHeight="true" outlineLevel="0" collapsed="false">
      <c r="A130" s="13"/>
      <c r="B130" s="14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6"/>
      <c r="O130" s="15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customFormat="false" ht="16.5" hidden="false" customHeight="true" outlineLevel="0" collapsed="false">
      <c r="A131" s="13"/>
      <c r="B131" s="14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6"/>
      <c r="O131" s="15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customFormat="false" ht="16.5" hidden="false" customHeight="true" outlineLevel="0" collapsed="false">
      <c r="A132" s="13"/>
      <c r="B132" s="1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6"/>
      <c r="O132" s="15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customFormat="false" ht="16.5" hidden="false" customHeight="true" outlineLevel="0" collapsed="false">
      <c r="A133" s="13"/>
      <c r="B133" s="14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6"/>
      <c r="O133" s="15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customFormat="false" ht="16.5" hidden="false" customHeight="true" outlineLevel="0" collapsed="false">
      <c r="A134" s="13"/>
      <c r="B134" s="14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6"/>
      <c r="O134" s="15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customFormat="false" ht="16.5" hidden="false" customHeight="true" outlineLevel="0" collapsed="false">
      <c r="A135" s="13"/>
      <c r="B135" s="14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6"/>
      <c r="O135" s="15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customFormat="false" ht="16.5" hidden="false" customHeight="true" outlineLevel="0" collapsed="false">
      <c r="A136" s="13"/>
      <c r="B136" s="14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6"/>
      <c r="O136" s="15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customFormat="false" ht="16.5" hidden="false" customHeight="true" outlineLevel="0" collapsed="false">
      <c r="A137" s="13"/>
      <c r="B137" s="14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6"/>
      <c r="O137" s="15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customFormat="false" ht="16.5" hidden="false" customHeight="true" outlineLevel="0" collapsed="false">
      <c r="A138" s="13"/>
      <c r="B138" s="14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6"/>
      <c r="O138" s="15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customFormat="false" ht="16.5" hidden="false" customHeight="true" outlineLevel="0" collapsed="false">
      <c r="A139" s="13"/>
      <c r="B139" s="14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6"/>
      <c r="O139" s="15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customFormat="false" ht="16.5" hidden="false" customHeight="true" outlineLevel="0" collapsed="false">
      <c r="A140" s="13"/>
      <c r="B140" s="14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6"/>
      <c r="O140" s="15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customFormat="false" ht="16.5" hidden="false" customHeight="true" outlineLevel="0" collapsed="false">
      <c r="A141" s="13"/>
      <c r="B141" s="14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6"/>
      <c r="O141" s="15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customFormat="false" ht="16.5" hidden="false" customHeight="true" outlineLevel="0" collapsed="false">
      <c r="A142" s="13"/>
      <c r="B142" s="14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6"/>
      <c r="O142" s="15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customFormat="false" ht="16.5" hidden="false" customHeight="true" outlineLevel="0" collapsed="false">
      <c r="A143" s="13"/>
      <c r="B143" s="14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6"/>
      <c r="O143" s="15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customFormat="false" ht="16.5" hidden="false" customHeight="true" outlineLevel="0" collapsed="false">
      <c r="A144" s="13"/>
      <c r="B144" s="14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6"/>
      <c r="O144" s="15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customFormat="false" ht="16.5" hidden="false" customHeight="true" outlineLevel="0" collapsed="false">
      <c r="A145" s="13"/>
      <c r="B145" s="14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6"/>
      <c r="O145" s="15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customFormat="false" ht="16.5" hidden="false" customHeight="true" outlineLevel="0" collapsed="false">
      <c r="A146" s="13"/>
      <c r="B146" s="14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6"/>
      <c r="O146" s="15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customFormat="false" ht="16.5" hidden="false" customHeight="true" outlineLevel="0" collapsed="false">
      <c r="A147" s="13"/>
      <c r="B147" s="14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6"/>
      <c r="O147" s="15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customFormat="false" ht="16.5" hidden="false" customHeight="true" outlineLevel="0" collapsed="false">
      <c r="A148" s="13"/>
      <c r="B148" s="14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6"/>
      <c r="O148" s="15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customFormat="false" ht="16.5" hidden="false" customHeight="true" outlineLevel="0" collapsed="false">
      <c r="A149" s="13"/>
      <c r="B149" s="14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6"/>
      <c r="O149" s="15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customFormat="false" ht="16.5" hidden="false" customHeight="true" outlineLevel="0" collapsed="false">
      <c r="A150" s="13"/>
      <c r="B150" s="14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6"/>
      <c r="O150" s="15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customFormat="false" ht="16.5" hidden="false" customHeight="true" outlineLevel="0" collapsed="false">
      <c r="A151" s="13"/>
      <c r="B151" s="14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6"/>
      <c r="O151" s="15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customFormat="false" ht="16.5" hidden="false" customHeight="true" outlineLevel="0" collapsed="false">
      <c r="A152" s="13"/>
      <c r="B152" s="14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6"/>
      <c r="O152" s="15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customFormat="false" ht="16.5" hidden="false" customHeight="true" outlineLevel="0" collapsed="false">
      <c r="A153" s="13"/>
      <c r="B153" s="14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6"/>
      <c r="O153" s="15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customFormat="false" ht="16.5" hidden="false" customHeight="true" outlineLevel="0" collapsed="false">
      <c r="A154" s="13"/>
      <c r="B154" s="14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6"/>
      <c r="O154" s="15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customFormat="false" ht="16.5" hidden="false" customHeight="true" outlineLevel="0" collapsed="false">
      <c r="A155" s="13"/>
      <c r="B155" s="14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6"/>
      <c r="O155" s="15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customFormat="false" ht="16.5" hidden="false" customHeight="true" outlineLevel="0" collapsed="false">
      <c r="A156" s="13"/>
      <c r="B156" s="14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6"/>
      <c r="O156" s="15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customFormat="false" ht="16.5" hidden="false" customHeight="true" outlineLevel="0" collapsed="false">
      <c r="A157" s="13"/>
      <c r="B157" s="14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6"/>
      <c r="O157" s="15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customFormat="false" ht="16.5" hidden="false" customHeight="true" outlineLevel="0" collapsed="false">
      <c r="A158" s="13"/>
      <c r="B158" s="14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6"/>
      <c r="O158" s="15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customFormat="false" ht="16.5" hidden="false" customHeight="true" outlineLevel="0" collapsed="false">
      <c r="A159" s="13"/>
      <c r="B159" s="14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6"/>
      <c r="O159" s="15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customFormat="false" ht="16.5" hidden="false" customHeight="true" outlineLevel="0" collapsed="false">
      <c r="A160" s="13"/>
      <c r="B160" s="14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6"/>
      <c r="O160" s="15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customFormat="false" ht="16.5" hidden="false" customHeight="true" outlineLevel="0" collapsed="false">
      <c r="A161" s="13"/>
      <c r="B161" s="14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6"/>
      <c r="O161" s="15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customFormat="false" ht="16.5" hidden="false" customHeight="true" outlineLevel="0" collapsed="false">
      <c r="A162" s="13"/>
      <c r="B162" s="14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6"/>
      <c r="O162" s="15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customFormat="false" ht="16.5" hidden="false" customHeight="true" outlineLevel="0" collapsed="false">
      <c r="A163" s="13"/>
      <c r="B163" s="14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6"/>
      <c r="O163" s="15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customFormat="false" ht="16.5" hidden="false" customHeight="true" outlineLevel="0" collapsed="false">
      <c r="A164" s="13"/>
      <c r="B164" s="14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6"/>
      <c r="O164" s="15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customFormat="false" ht="16.5" hidden="false" customHeight="true" outlineLevel="0" collapsed="false">
      <c r="A165" s="13"/>
      <c r="B165" s="14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6"/>
      <c r="O165" s="15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customFormat="false" ht="16.5" hidden="false" customHeight="true" outlineLevel="0" collapsed="false">
      <c r="A166" s="13"/>
      <c r="B166" s="14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6"/>
      <c r="O166" s="15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customFormat="false" ht="16.5" hidden="false" customHeight="true" outlineLevel="0" collapsed="false">
      <c r="A167" s="13"/>
      <c r="B167" s="14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6"/>
      <c r="O167" s="15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customFormat="false" ht="16.5" hidden="false" customHeight="true" outlineLevel="0" collapsed="false">
      <c r="A168" s="13"/>
      <c r="B168" s="1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6"/>
      <c r="O168" s="15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customFormat="false" ht="16.5" hidden="false" customHeight="true" outlineLevel="0" collapsed="false">
      <c r="A169" s="13"/>
      <c r="B169" s="14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6"/>
      <c r="O169" s="15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customFormat="false" ht="16.5" hidden="false" customHeight="true" outlineLevel="0" collapsed="false">
      <c r="A170" s="13"/>
      <c r="B170" s="14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6"/>
      <c r="O170" s="15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customFormat="false" ht="16.5" hidden="false" customHeight="true" outlineLevel="0" collapsed="false">
      <c r="A171" s="13"/>
      <c r="B171" s="14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6"/>
      <c r="O171" s="15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customFormat="false" ht="16.5" hidden="false" customHeight="true" outlineLevel="0" collapsed="false">
      <c r="A172" s="13"/>
      <c r="B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6"/>
      <c r="O172" s="15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customFormat="false" ht="16.5" hidden="false" customHeight="true" outlineLevel="0" collapsed="false">
      <c r="A173" s="13"/>
      <c r="B173" s="14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6"/>
      <c r="O173" s="15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customFormat="false" ht="16.5" hidden="false" customHeight="true" outlineLevel="0" collapsed="false">
      <c r="A174" s="13"/>
      <c r="B174" s="14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6"/>
      <c r="O174" s="15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customFormat="false" ht="16.5" hidden="false" customHeight="true" outlineLevel="0" collapsed="false">
      <c r="A175" s="13"/>
      <c r="B175" s="14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6"/>
      <c r="O175" s="15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customFormat="false" ht="16.5" hidden="false" customHeight="true" outlineLevel="0" collapsed="false">
      <c r="A176" s="13"/>
      <c r="B176" s="14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6"/>
      <c r="O176" s="15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customFormat="false" ht="16.5" hidden="false" customHeight="true" outlineLevel="0" collapsed="false">
      <c r="A177" s="13"/>
      <c r="B177" s="14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6"/>
      <c r="O177" s="15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customFormat="false" ht="16.5" hidden="false" customHeight="true" outlineLevel="0" collapsed="false">
      <c r="A178" s="13"/>
      <c r="B178" s="14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6"/>
      <c r="O178" s="15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customFormat="false" ht="16.5" hidden="false" customHeight="true" outlineLevel="0" collapsed="false">
      <c r="A179" s="13"/>
      <c r="B179" s="14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6"/>
      <c r="O179" s="15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customFormat="false" ht="16.5" hidden="false" customHeight="true" outlineLevel="0" collapsed="false">
      <c r="A180" s="13"/>
      <c r="B180" s="14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6"/>
      <c r="O180" s="15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customFormat="false" ht="16.5" hidden="false" customHeight="true" outlineLevel="0" collapsed="false">
      <c r="A181" s="13"/>
      <c r="B181" s="14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6"/>
      <c r="O181" s="15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customFormat="false" ht="16.5" hidden="false" customHeight="true" outlineLevel="0" collapsed="false">
      <c r="A182" s="13"/>
      <c r="B182" s="14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6"/>
      <c r="O182" s="15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customFormat="false" ht="16.5" hidden="false" customHeight="true" outlineLevel="0" collapsed="false">
      <c r="A183" s="13"/>
      <c r="B183" s="14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6"/>
      <c r="O183" s="15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customFormat="false" ht="16.5" hidden="false" customHeight="true" outlineLevel="0" collapsed="false">
      <c r="A184" s="13"/>
      <c r="B184" s="14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6"/>
      <c r="O184" s="15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customFormat="false" ht="16.5" hidden="false" customHeight="true" outlineLevel="0" collapsed="false">
      <c r="A185" s="13"/>
      <c r="B185" s="14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6"/>
      <c r="O185" s="15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customFormat="false" ht="16.5" hidden="false" customHeight="true" outlineLevel="0" collapsed="false">
      <c r="A186" s="13"/>
      <c r="B186" s="14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6"/>
      <c r="O186" s="15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customFormat="false" ht="16.5" hidden="false" customHeight="true" outlineLevel="0" collapsed="false">
      <c r="A187" s="13"/>
      <c r="B187" s="14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6"/>
      <c r="O187" s="15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customFormat="false" ht="16.5" hidden="false" customHeight="true" outlineLevel="0" collapsed="false">
      <c r="A188" s="13"/>
      <c r="B188" s="14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6"/>
      <c r="O188" s="15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customFormat="false" ht="16.5" hidden="false" customHeight="true" outlineLevel="0" collapsed="false">
      <c r="A189" s="13"/>
      <c r="B189" s="14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6"/>
      <c r="O189" s="15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customFormat="false" ht="16.5" hidden="false" customHeight="true" outlineLevel="0" collapsed="false">
      <c r="A190" s="13"/>
      <c r="B190" s="14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6"/>
      <c r="O190" s="15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customFormat="false" ht="16.5" hidden="false" customHeight="true" outlineLevel="0" collapsed="false">
      <c r="A191" s="13"/>
      <c r="B191" s="14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6"/>
      <c r="O191" s="15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customFormat="false" ht="16.5" hidden="false" customHeight="true" outlineLevel="0" collapsed="false">
      <c r="A192" s="13"/>
      <c r="B192" s="14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6"/>
      <c r="O192" s="15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customFormat="false" ht="16.5" hidden="false" customHeight="true" outlineLevel="0" collapsed="false">
      <c r="A193" s="13"/>
      <c r="B193" s="14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6"/>
      <c r="O193" s="15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customFormat="false" ht="16.5" hidden="false" customHeight="true" outlineLevel="0" collapsed="false">
      <c r="A194" s="13"/>
      <c r="B194" s="14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6"/>
      <c r="O194" s="15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customFormat="false" ht="16.5" hidden="false" customHeight="true" outlineLevel="0" collapsed="false">
      <c r="A195" s="13"/>
      <c r="B195" s="14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6"/>
      <c r="O195" s="15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customFormat="false" ht="16.5" hidden="false" customHeight="true" outlineLevel="0" collapsed="false">
      <c r="A196" s="13"/>
      <c r="B196" s="14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6"/>
      <c r="O196" s="15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customFormat="false" ht="16.5" hidden="false" customHeight="true" outlineLevel="0" collapsed="false">
      <c r="A197" s="13"/>
      <c r="B197" s="14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6"/>
      <c r="O197" s="15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customFormat="false" ht="16.5" hidden="false" customHeight="true" outlineLevel="0" collapsed="false">
      <c r="A198" s="13"/>
      <c r="B198" s="14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6"/>
      <c r="O198" s="15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customFormat="false" ht="16.5" hidden="false" customHeight="true" outlineLevel="0" collapsed="false">
      <c r="A199" s="13"/>
      <c r="B199" s="14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6"/>
      <c r="O199" s="15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customFormat="false" ht="16.5" hidden="false" customHeight="true" outlineLevel="0" collapsed="false">
      <c r="A200" s="13"/>
      <c r="B200" s="14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6"/>
      <c r="O200" s="15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customFormat="false" ht="16.5" hidden="false" customHeight="true" outlineLevel="0" collapsed="false">
      <c r="A201" s="13"/>
      <c r="B201" s="14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6"/>
      <c r="O201" s="15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customFormat="false" ht="16.5" hidden="false" customHeight="true" outlineLevel="0" collapsed="false">
      <c r="A202" s="13"/>
      <c r="B202" s="14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6"/>
      <c r="O202" s="15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customFormat="false" ht="16.5" hidden="false" customHeight="true" outlineLevel="0" collapsed="false">
      <c r="A203" s="13"/>
      <c r="B203" s="14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6"/>
      <c r="O203" s="15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customFormat="false" ht="16.5" hidden="false" customHeight="true" outlineLevel="0" collapsed="false">
      <c r="A204" s="13"/>
      <c r="B204" s="14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6"/>
      <c r="O204" s="15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customFormat="false" ht="16.5" hidden="false" customHeight="true" outlineLevel="0" collapsed="false">
      <c r="A205" s="13"/>
      <c r="B205" s="1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6"/>
      <c r="O205" s="15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customFormat="false" ht="16.5" hidden="false" customHeight="true" outlineLevel="0" collapsed="false">
      <c r="A206" s="13"/>
      <c r="B206" s="14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6"/>
      <c r="O206" s="15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customFormat="false" ht="16.5" hidden="false" customHeight="true" outlineLevel="0" collapsed="false">
      <c r="A207" s="13"/>
      <c r="B207" s="14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6"/>
      <c r="O207" s="15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customFormat="false" ht="16.5" hidden="false" customHeight="true" outlineLevel="0" collapsed="false">
      <c r="A208" s="13"/>
      <c r="B208" s="14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6"/>
      <c r="O208" s="15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customFormat="false" ht="16.5" hidden="false" customHeight="true" outlineLevel="0" collapsed="false">
      <c r="A209" s="13"/>
      <c r="B209" s="14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6"/>
      <c r="O209" s="15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customFormat="false" ht="16.5" hidden="false" customHeight="true" outlineLevel="0" collapsed="false">
      <c r="A210" s="13"/>
      <c r="B210" s="14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6"/>
      <c r="O210" s="15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customFormat="false" ht="16.5" hidden="false" customHeight="true" outlineLevel="0" collapsed="false">
      <c r="A211" s="13"/>
      <c r="B211" s="14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6"/>
      <c r="O211" s="15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customFormat="false" ht="16.5" hidden="false" customHeight="true" outlineLevel="0" collapsed="false">
      <c r="A212" s="13"/>
      <c r="B212" s="14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6"/>
      <c r="O212" s="15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customFormat="false" ht="16.5" hidden="false" customHeight="true" outlineLevel="0" collapsed="false">
      <c r="A213" s="13"/>
      <c r="B213" s="14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6"/>
      <c r="O213" s="15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customFormat="false" ht="16.5" hidden="false" customHeight="true" outlineLevel="0" collapsed="false">
      <c r="A214" s="13"/>
      <c r="B214" s="14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6"/>
      <c r="O214" s="15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customFormat="false" ht="16.5" hidden="false" customHeight="true" outlineLevel="0" collapsed="false">
      <c r="A215" s="13"/>
      <c r="B215" s="14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6"/>
      <c r="O215" s="15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customFormat="false" ht="16.5" hidden="false" customHeight="true" outlineLevel="0" collapsed="false">
      <c r="A216" s="13"/>
      <c r="B216" s="14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6"/>
      <c r="O216" s="15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customFormat="false" ht="16.5" hidden="false" customHeight="true" outlineLevel="0" collapsed="false">
      <c r="A217" s="13"/>
      <c r="B217" s="14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6"/>
      <c r="O217" s="15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customFormat="false" ht="16.5" hidden="false" customHeight="true" outlineLevel="0" collapsed="false">
      <c r="A218" s="13"/>
      <c r="B218" s="14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6"/>
      <c r="O218" s="15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customFormat="false" ht="16.5" hidden="false" customHeight="true" outlineLevel="0" collapsed="false">
      <c r="A219" s="13"/>
      <c r="B219" s="14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6"/>
      <c r="O219" s="15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customFormat="false" ht="16.5" hidden="false" customHeight="true" outlineLevel="0" collapsed="false">
      <c r="A220" s="13"/>
      <c r="B220" s="14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6"/>
      <c r="O220" s="15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customFormat="false" ht="16.5" hidden="false" customHeight="true" outlineLevel="0" collapsed="false">
      <c r="A221" s="13"/>
      <c r="B221" s="14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6"/>
      <c r="O221" s="15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customFormat="false" ht="16.5" hidden="false" customHeight="true" outlineLevel="0" collapsed="false">
      <c r="A222" s="13"/>
      <c r="B222" s="14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6"/>
      <c r="O222" s="15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customFormat="false" ht="16.5" hidden="false" customHeight="true" outlineLevel="0" collapsed="false">
      <c r="A223" s="13"/>
      <c r="B223" s="14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6"/>
      <c r="O223" s="15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customFormat="false" ht="16.5" hidden="false" customHeight="true" outlineLevel="0" collapsed="false">
      <c r="A224" s="13"/>
      <c r="B224" s="14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6"/>
      <c r="O224" s="15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customFormat="false" ht="16.5" hidden="false" customHeight="true" outlineLevel="0" collapsed="false">
      <c r="A225" s="13"/>
      <c r="B225" s="14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6"/>
      <c r="O225" s="15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customFormat="false" ht="16.5" hidden="false" customHeight="true" outlineLevel="0" collapsed="false">
      <c r="A226" s="13"/>
      <c r="B226" s="14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6"/>
      <c r="O226" s="15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customFormat="false" ht="16.5" hidden="false" customHeight="true" outlineLevel="0" collapsed="false">
      <c r="A227" s="13"/>
      <c r="B227" s="14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6"/>
      <c r="O227" s="15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customFormat="false" ht="16.5" hidden="false" customHeight="true" outlineLevel="0" collapsed="false">
      <c r="A228" s="13"/>
      <c r="B228" s="14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6"/>
      <c r="O228" s="15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customFormat="false" ht="16.5" hidden="false" customHeight="true" outlineLevel="0" collapsed="false">
      <c r="A229" s="13"/>
      <c r="B229" s="14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6"/>
      <c r="O229" s="15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customFormat="false" ht="16.5" hidden="false" customHeight="true" outlineLevel="0" collapsed="false">
      <c r="A230" s="13"/>
      <c r="B230" s="14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6"/>
      <c r="O230" s="15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customFormat="false" ht="16.5" hidden="false" customHeight="true" outlineLevel="0" collapsed="false">
      <c r="A231" s="13"/>
      <c r="B231" s="14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6"/>
      <c r="O231" s="15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customFormat="false" ht="16.5" hidden="false" customHeight="true" outlineLevel="0" collapsed="false">
      <c r="A232" s="13"/>
      <c r="B232" s="14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6"/>
      <c r="O232" s="15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customFormat="false" ht="16.5" hidden="false" customHeight="true" outlineLevel="0" collapsed="false">
      <c r="A233" s="13"/>
      <c r="B233" s="14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6"/>
      <c r="O233" s="15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customFormat="false" ht="16.5" hidden="false" customHeight="true" outlineLevel="0" collapsed="false">
      <c r="A234" s="13"/>
      <c r="B234" s="14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6"/>
      <c r="O234" s="15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customFormat="false" ht="16.5" hidden="false" customHeight="true" outlineLevel="0" collapsed="false">
      <c r="A235" s="13"/>
      <c r="B235" s="14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6"/>
      <c r="O235" s="15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customFormat="false" ht="16.5" hidden="false" customHeight="true" outlineLevel="0" collapsed="false">
      <c r="A236" s="13"/>
      <c r="B236" s="14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6"/>
      <c r="O236" s="15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customFormat="false" ht="16.5" hidden="false" customHeight="true" outlineLevel="0" collapsed="false">
      <c r="A237" s="13"/>
      <c r="B237" s="14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6"/>
      <c r="O237" s="15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customFormat="false" ht="16.5" hidden="false" customHeight="true" outlineLevel="0" collapsed="false">
      <c r="A238" s="13"/>
      <c r="B238" s="14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6"/>
      <c r="O238" s="15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customFormat="false" ht="16.5" hidden="false" customHeight="true" outlineLevel="0" collapsed="false">
      <c r="A239" s="13"/>
      <c r="B239" s="14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6"/>
      <c r="O239" s="15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customFormat="false" ht="16.5" hidden="false" customHeight="true" outlineLevel="0" collapsed="false">
      <c r="A240" s="13"/>
      <c r="B240" s="14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6"/>
      <c r="O240" s="15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customFormat="false" ht="16.5" hidden="false" customHeight="true" outlineLevel="0" collapsed="false">
      <c r="A241" s="13"/>
      <c r="B241" s="14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6"/>
      <c r="O241" s="15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customFormat="false" ht="16.5" hidden="false" customHeight="true" outlineLevel="0" collapsed="false">
      <c r="A242" s="13"/>
      <c r="B242" s="14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6"/>
      <c r="O242" s="15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customFormat="false" ht="16.5" hidden="false" customHeight="true" outlineLevel="0" collapsed="false">
      <c r="A243" s="13"/>
      <c r="B243" s="14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6"/>
      <c r="O243" s="15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customFormat="false" ht="16.5" hidden="false" customHeight="true" outlineLevel="0" collapsed="false">
      <c r="A244" s="13"/>
      <c r="B244" s="14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6"/>
      <c r="O244" s="15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customFormat="false" ht="16.5" hidden="false" customHeight="true" outlineLevel="0" collapsed="false">
      <c r="A245" s="13"/>
      <c r="B245" s="14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6"/>
      <c r="O245" s="15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customFormat="false" ht="16.5" hidden="false" customHeight="true" outlineLevel="0" collapsed="false">
      <c r="A246" s="13"/>
      <c r="B246" s="14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6"/>
      <c r="O246" s="15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customFormat="false" ht="16.5" hidden="false" customHeight="true" outlineLevel="0" collapsed="false">
      <c r="A247" s="13"/>
      <c r="B247" s="14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6"/>
      <c r="O247" s="15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customFormat="false" ht="16.5" hidden="false" customHeight="true" outlineLevel="0" collapsed="false">
      <c r="A248" s="13"/>
      <c r="B248" s="14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6"/>
      <c r="O248" s="15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customFormat="false" ht="16.5" hidden="false" customHeight="true" outlineLevel="0" collapsed="false">
      <c r="A249" s="13"/>
      <c r="B249" s="14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6"/>
      <c r="O249" s="15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customFormat="false" ht="16.5" hidden="false" customHeight="true" outlineLevel="0" collapsed="false">
      <c r="A250" s="13"/>
      <c r="B250" s="14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6"/>
      <c r="O250" s="15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customFormat="false" ht="16.5" hidden="false" customHeight="true" outlineLevel="0" collapsed="false">
      <c r="A251" s="13"/>
      <c r="B251" s="14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6"/>
      <c r="O251" s="15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customFormat="false" ht="16.5" hidden="false" customHeight="true" outlineLevel="0" collapsed="false">
      <c r="A252" s="13"/>
      <c r="B252" s="1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6"/>
      <c r="O252" s="15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customFormat="false" ht="16.5" hidden="false" customHeight="true" outlineLevel="0" collapsed="false">
      <c r="A253" s="13"/>
      <c r="B253" s="14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6"/>
      <c r="O253" s="15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customFormat="false" ht="16.5" hidden="false" customHeight="true" outlineLevel="0" collapsed="false">
      <c r="A254" s="13"/>
      <c r="B254" s="14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6"/>
      <c r="O254" s="15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customFormat="false" ht="16.5" hidden="false" customHeight="true" outlineLevel="0" collapsed="false">
      <c r="A255" s="13"/>
      <c r="B255" s="14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6"/>
      <c r="O255" s="15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customFormat="false" ht="16.5" hidden="false" customHeight="true" outlineLevel="0" collapsed="false">
      <c r="A256" s="13"/>
      <c r="B256" s="14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6"/>
      <c r="O256" s="15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customFormat="false" ht="16.5" hidden="false" customHeight="true" outlineLevel="0" collapsed="false">
      <c r="A257" s="13"/>
      <c r="B257" s="14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6"/>
      <c r="O257" s="15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customFormat="false" ht="16.5" hidden="false" customHeight="true" outlineLevel="0" collapsed="false">
      <c r="A258" s="13"/>
      <c r="B258" s="14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6"/>
      <c r="O258" s="15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customFormat="false" ht="16.5" hidden="false" customHeight="true" outlineLevel="0" collapsed="false">
      <c r="A259" s="13"/>
      <c r="B259" s="14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6"/>
      <c r="O259" s="15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customFormat="false" ht="16.5" hidden="false" customHeight="true" outlineLevel="0" collapsed="false">
      <c r="A260" s="13"/>
      <c r="B260" s="14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6"/>
      <c r="O260" s="15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customFormat="false" ht="16.5" hidden="false" customHeight="true" outlineLevel="0" collapsed="false">
      <c r="A261" s="13"/>
      <c r="B261" s="14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6"/>
      <c r="O261" s="15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customFormat="false" ht="16.5" hidden="false" customHeight="true" outlineLevel="0" collapsed="false">
      <c r="A262" s="13"/>
      <c r="B262" s="14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6"/>
      <c r="O262" s="15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customFormat="false" ht="16.5" hidden="false" customHeight="true" outlineLevel="0" collapsed="false">
      <c r="A263" s="13"/>
      <c r="B263" s="14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6"/>
      <c r="O263" s="15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customFormat="false" ht="16.5" hidden="false" customHeight="true" outlineLevel="0" collapsed="false">
      <c r="A264" s="13"/>
      <c r="B264" s="14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6"/>
      <c r="O264" s="15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customFormat="false" ht="16.5" hidden="false" customHeight="true" outlineLevel="0" collapsed="false">
      <c r="A265" s="13"/>
      <c r="B265" s="14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6"/>
      <c r="O265" s="15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customFormat="false" ht="16.5" hidden="false" customHeight="true" outlineLevel="0" collapsed="false">
      <c r="A266" s="13"/>
      <c r="B266" s="14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6"/>
      <c r="O266" s="15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customFormat="false" ht="16.5" hidden="false" customHeight="true" outlineLevel="0" collapsed="false">
      <c r="A267" s="13"/>
      <c r="B267" s="14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6"/>
      <c r="O267" s="15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customFormat="false" ht="16.5" hidden="false" customHeight="true" outlineLevel="0" collapsed="false">
      <c r="A268" s="13"/>
      <c r="B268" s="14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6"/>
      <c r="O268" s="15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customFormat="false" ht="16.5" hidden="false" customHeight="true" outlineLevel="0" collapsed="false">
      <c r="A269" s="13"/>
      <c r="B269" s="14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6"/>
      <c r="O269" s="15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customFormat="false" ht="16.5" hidden="false" customHeight="true" outlineLevel="0" collapsed="false">
      <c r="A270" s="13"/>
      <c r="B270" s="14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6"/>
      <c r="O270" s="15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customFormat="false" ht="16.5" hidden="false" customHeight="true" outlineLevel="0" collapsed="false">
      <c r="A271" s="13"/>
      <c r="B271" s="14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6"/>
      <c r="O271" s="15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customFormat="false" ht="16.5" hidden="false" customHeight="true" outlineLevel="0" collapsed="false">
      <c r="A272" s="13"/>
      <c r="B272" s="14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6"/>
      <c r="O272" s="15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customFormat="false" ht="16.5" hidden="false" customHeight="true" outlineLevel="0" collapsed="false">
      <c r="A273" s="13"/>
      <c r="B273" s="14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6"/>
      <c r="O273" s="15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customFormat="false" ht="16.5" hidden="false" customHeight="true" outlineLevel="0" collapsed="false">
      <c r="A274" s="13"/>
      <c r="B274" s="14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6"/>
      <c r="O274" s="15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customFormat="false" ht="16.5" hidden="false" customHeight="true" outlineLevel="0" collapsed="false">
      <c r="A275" s="13"/>
      <c r="B275" s="14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6"/>
      <c r="O275" s="15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customFormat="false" ht="16.5" hidden="false" customHeight="true" outlineLevel="0" collapsed="false">
      <c r="A276" s="13"/>
      <c r="B276" s="14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6"/>
      <c r="O276" s="15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customFormat="false" ht="16.5" hidden="false" customHeight="true" outlineLevel="0" collapsed="false">
      <c r="A277" s="13"/>
      <c r="B277" s="14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6"/>
      <c r="O277" s="15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customFormat="false" ht="16.5" hidden="false" customHeight="true" outlineLevel="0" collapsed="false">
      <c r="A278" s="13"/>
      <c r="B278" s="14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6"/>
      <c r="O278" s="15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customFormat="false" ht="16.5" hidden="false" customHeight="true" outlineLevel="0" collapsed="false">
      <c r="A279" s="13"/>
      <c r="B279" s="14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6"/>
      <c r="O279" s="15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customFormat="false" ht="16.5" hidden="false" customHeight="true" outlineLevel="0" collapsed="false">
      <c r="A280" s="13"/>
      <c r="B280" s="14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6"/>
      <c r="O280" s="15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customFormat="false" ht="16.5" hidden="false" customHeight="true" outlineLevel="0" collapsed="false">
      <c r="A281" s="13"/>
      <c r="B281" s="14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6"/>
      <c r="O281" s="15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customFormat="false" ht="16.5" hidden="false" customHeight="true" outlineLevel="0" collapsed="false">
      <c r="A282" s="13"/>
      <c r="B282" s="14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6"/>
      <c r="O282" s="15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customFormat="false" ht="16.5" hidden="false" customHeight="true" outlineLevel="0" collapsed="false">
      <c r="A283" s="13"/>
      <c r="B283" s="14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6"/>
      <c r="O283" s="15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customFormat="false" ht="16.5" hidden="false" customHeight="true" outlineLevel="0" collapsed="false">
      <c r="A284" s="13"/>
      <c r="B284" s="14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6"/>
      <c r="O284" s="15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customFormat="false" ht="16.5" hidden="false" customHeight="true" outlineLevel="0" collapsed="false">
      <c r="A285" s="13"/>
      <c r="B285" s="14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6"/>
      <c r="O285" s="15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customFormat="false" ht="16.5" hidden="false" customHeight="true" outlineLevel="0" collapsed="false">
      <c r="A286" s="13"/>
      <c r="B286" s="14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6"/>
      <c r="O286" s="15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customFormat="false" ht="16.5" hidden="false" customHeight="true" outlineLevel="0" collapsed="false">
      <c r="A287" s="13"/>
      <c r="B287" s="14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6"/>
      <c r="O287" s="15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customFormat="false" ht="16.5" hidden="false" customHeight="true" outlineLevel="0" collapsed="false">
      <c r="A288" s="13"/>
      <c r="B288" s="14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6"/>
      <c r="O288" s="15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customFormat="false" ht="16.5" hidden="false" customHeight="true" outlineLevel="0" collapsed="false">
      <c r="A289" s="13"/>
      <c r="B289" s="1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6"/>
      <c r="O289" s="15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customFormat="false" ht="16.5" hidden="false" customHeight="true" outlineLevel="0" collapsed="false">
      <c r="A290" s="13"/>
      <c r="B290" s="14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6"/>
      <c r="O290" s="15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customFormat="false" ht="16.5" hidden="false" customHeight="true" outlineLevel="0" collapsed="false">
      <c r="A291" s="13"/>
      <c r="B291" s="14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6"/>
      <c r="O291" s="15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customFormat="false" ht="16.5" hidden="false" customHeight="true" outlineLevel="0" collapsed="false">
      <c r="A292" s="13"/>
      <c r="B292" s="14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6"/>
      <c r="O292" s="15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customFormat="false" ht="16.5" hidden="false" customHeight="true" outlineLevel="0" collapsed="false">
      <c r="A293" s="13"/>
      <c r="B293" s="14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6"/>
      <c r="O293" s="15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customFormat="false" ht="16.5" hidden="false" customHeight="true" outlineLevel="0" collapsed="false">
      <c r="A294" s="13"/>
      <c r="B294" s="14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6"/>
      <c r="O294" s="15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customFormat="false" ht="16.5" hidden="false" customHeight="true" outlineLevel="0" collapsed="false">
      <c r="A295" s="13"/>
      <c r="B295" s="14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6"/>
      <c r="O295" s="15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customFormat="false" ht="16.5" hidden="false" customHeight="true" outlineLevel="0" collapsed="false">
      <c r="A296" s="13"/>
      <c r="B296" s="14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6"/>
      <c r="O296" s="15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customFormat="false" ht="16.5" hidden="false" customHeight="true" outlineLevel="0" collapsed="false">
      <c r="A297" s="13"/>
      <c r="B297" s="14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6"/>
      <c r="O297" s="15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customFormat="false" ht="16.5" hidden="false" customHeight="true" outlineLevel="0" collapsed="false">
      <c r="A298" s="13"/>
      <c r="B298" s="14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6"/>
      <c r="O298" s="15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customFormat="false" ht="16.5" hidden="false" customHeight="true" outlineLevel="0" collapsed="false">
      <c r="A299" s="13"/>
      <c r="B299" s="14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6"/>
      <c r="O299" s="15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customFormat="false" ht="16.5" hidden="false" customHeight="true" outlineLevel="0" collapsed="false">
      <c r="A300" s="13"/>
      <c r="B300" s="14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6"/>
      <c r="O300" s="15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customFormat="false" ht="16.5" hidden="false" customHeight="true" outlineLevel="0" collapsed="false">
      <c r="A301" s="13"/>
      <c r="B301" s="14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6"/>
      <c r="O301" s="15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customFormat="false" ht="16.5" hidden="false" customHeight="true" outlineLevel="0" collapsed="false">
      <c r="A302" s="13"/>
      <c r="B302" s="14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6"/>
      <c r="O302" s="15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customFormat="false" ht="16.5" hidden="false" customHeight="true" outlineLevel="0" collapsed="false">
      <c r="A303" s="13"/>
      <c r="B303" s="14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6"/>
      <c r="O303" s="15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customFormat="false" ht="16.5" hidden="false" customHeight="true" outlineLevel="0" collapsed="false">
      <c r="A304" s="13"/>
      <c r="B304" s="14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6"/>
      <c r="O304" s="15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customFormat="false" ht="16.5" hidden="false" customHeight="true" outlineLevel="0" collapsed="false">
      <c r="A305" s="13"/>
      <c r="B305" s="14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6"/>
      <c r="O305" s="15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customFormat="false" ht="16.5" hidden="false" customHeight="true" outlineLevel="0" collapsed="false">
      <c r="A306" s="13"/>
      <c r="B306" s="14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6"/>
      <c r="O306" s="15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customFormat="false" ht="16.5" hidden="false" customHeight="true" outlineLevel="0" collapsed="false">
      <c r="A307" s="13"/>
      <c r="B307" s="14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6"/>
      <c r="O307" s="15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customFormat="false" ht="16.5" hidden="false" customHeight="true" outlineLevel="0" collapsed="false">
      <c r="A308" s="13"/>
      <c r="B308" s="14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6"/>
      <c r="O308" s="15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customFormat="false" ht="16.5" hidden="false" customHeight="true" outlineLevel="0" collapsed="false">
      <c r="A309" s="13"/>
      <c r="B309" s="14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6"/>
      <c r="O309" s="15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customFormat="false" ht="16.5" hidden="false" customHeight="true" outlineLevel="0" collapsed="false">
      <c r="A310" s="13"/>
      <c r="B310" s="14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6"/>
      <c r="O310" s="15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customFormat="false" ht="16.5" hidden="false" customHeight="true" outlineLevel="0" collapsed="false">
      <c r="A311" s="13"/>
      <c r="B311" s="14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6"/>
      <c r="O311" s="15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customFormat="false" ht="16.5" hidden="false" customHeight="true" outlineLevel="0" collapsed="false">
      <c r="A312" s="13"/>
      <c r="B312" s="14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6"/>
      <c r="O312" s="15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customFormat="false" ht="16.5" hidden="false" customHeight="true" outlineLevel="0" collapsed="false">
      <c r="A313" s="13"/>
      <c r="B313" s="14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6"/>
      <c r="O313" s="15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customFormat="false" ht="16.5" hidden="false" customHeight="true" outlineLevel="0" collapsed="false">
      <c r="A314" s="13"/>
      <c r="B314" s="14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6"/>
      <c r="O314" s="15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customFormat="false" ht="16.5" hidden="false" customHeight="true" outlineLevel="0" collapsed="false">
      <c r="A315" s="13"/>
      <c r="B315" s="14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6"/>
      <c r="O315" s="15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customFormat="false" ht="16.5" hidden="false" customHeight="true" outlineLevel="0" collapsed="false">
      <c r="A316" s="13"/>
      <c r="B316" s="14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6"/>
      <c r="O316" s="15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customFormat="false" ht="16.5" hidden="false" customHeight="true" outlineLevel="0" collapsed="false">
      <c r="A317" s="13"/>
      <c r="B317" s="14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6"/>
      <c r="O317" s="15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customFormat="false" ht="16.5" hidden="false" customHeight="true" outlineLevel="0" collapsed="false">
      <c r="A318" s="13"/>
      <c r="B318" s="14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6"/>
      <c r="O318" s="15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customFormat="false" ht="16.5" hidden="false" customHeight="true" outlineLevel="0" collapsed="false">
      <c r="A319" s="13"/>
      <c r="B319" s="14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6"/>
      <c r="O319" s="15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customFormat="false" ht="16.5" hidden="false" customHeight="true" outlineLevel="0" collapsed="false">
      <c r="A320" s="13"/>
      <c r="B320" s="14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6"/>
      <c r="O320" s="15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customFormat="false" ht="16.5" hidden="false" customHeight="true" outlineLevel="0" collapsed="false">
      <c r="A321" s="13"/>
      <c r="B321" s="14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6"/>
      <c r="O321" s="15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customFormat="false" ht="16.5" hidden="false" customHeight="true" outlineLevel="0" collapsed="false">
      <c r="A322" s="13"/>
      <c r="B322" s="14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6"/>
      <c r="O322" s="15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customFormat="false" ht="16.5" hidden="false" customHeight="true" outlineLevel="0" collapsed="false">
      <c r="A323" s="13"/>
      <c r="B323" s="14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6"/>
      <c r="O323" s="15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customFormat="false" ht="16.5" hidden="false" customHeight="true" outlineLevel="0" collapsed="false">
      <c r="A324" s="13"/>
      <c r="B324" s="14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6"/>
      <c r="O324" s="15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customFormat="false" ht="16.5" hidden="false" customHeight="true" outlineLevel="0" collapsed="false">
      <c r="A325" s="13"/>
      <c r="B325" s="1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6"/>
      <c r="O325" s="15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customFormat="false" ht="16.5" hidden="false" customHeight="true" outlineLevel="0" collapsed="false">
      <c r="A326" s="13"/>
      <c r="B326" s="14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6"/>
      <c r="O326" s="15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customFormat="false" ht="16.5" hidden="false" customHeight="true" outlineLevel="0" collapsed="false">
      <c r="A327" s="13"/>
      <c r="B327" s="14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6"/>
      <c r="O327" s="15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customFormat="false" ht="16.5" hidden="false" customHeight="true" outlineLevel="0" collapsed="false">
      <c r="A328" s="13"/>
      <c r="B328" s="14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6"/>
      <c r="O328" s="15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customFormat="false" ht="16.5" hidden="false" customHeight="true" outlineLevel="0" collapsed="false">
      <c r="A329" s="13"/>
      <c r="B329" s="14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6"/>
      <c r="O329" s="15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customFormat="false" ht="16.5" hidden="false" customHeight="true" outlineLevel="0" collapsed="false">
      <c r="A330" s="13"/>
      <c r="B330" s="14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6"/>
      <c r="O330" s="15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customFormat="false" ht="16.5" hidden="false" customHeight="true" outlineLevel="0" collapsed="false">
      <c r="A331" s="13"/>
      <c r="B331" s="14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6"/>
      <c r="O331" s="15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customFormat="false" ht="16.5" hidden="false" customHeight="true" outlineLevel="0" collapsed="false">
      <c r="A332" s="13"/>
      <c r="B332" s="14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6"/>
      <c r="O332" s="15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customFormat="false" ht="16.5" hidden="false" customHeight="true" outlineLevel="0" collapsed="false">
      <c r="A333" s="13"/>
      <c r="B333" s="14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6"/>
      <c r="O333" s="15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customFormat="false" ht="16.5" hidden="false" customHeight="true" outlineLevel="0" collapsed="false">
      <c r="A334" s="13"/>
      <c r="B334" s="14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6"/>
      <c r="O334" s="15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customFormat="false" ht="16.5" hidden="false" customHeight="true" outlineLevel="0" collapsed="false">
      <c r="A335" s="13"/>
      <c r="B335" s="14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6"/>
      <c r="O335" s="15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customFormat="false" ht="16.5" hidden="false" customHeight="true" outlineLevel="0" collapsed="false">
      <c r="A336" s="13"/>
      <c r="B336" s="14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6"/>
      <c r="O336" s="15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customFormat="false" ht="16.5" hidden="false" customHeight="true" outlineLevel="0" collapsed="false">
      <c r="A337" s="13"/>
      <c r="B337" s="14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6"/>
      <c r="O337" s="15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customFormat="false" ht="16.5" hidden="false" customHeight="true" outlineLevel="0" collapsed="false">
      <c r="A338" s="13"/>
      <c r="B338" s="14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6"/>
      <c r="O338" s="15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customFormat="false" ht="16.5" hidden="false" customHeight="true" outlineLevel="0" collapsed="false">
      <c r="A339" s="13"/>
      <c r="B339" s="14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6"/>
      <c r="O339" s="15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customFormat="false" ht="16.5" hidden="false" customHeight="true" outlineLevel="0" collapsed="false">
      <c r="A340" s="13"/>
      <c r="B340" s="14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6"/>
      <c r="O340" s="15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customFormat="false" ht="16.5" hidden="false" customHeight="true" outlineLevel="0" collapsed="false">
      <c r="A341" s="13"/>
      <c r="B341" s="14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6"/>
      <c r="O341" s="15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customFormat="false" ht="16.5" hidden="false" customHeight="true" outlineLevel="0" collapsed="false">
      <c r="A342" s="13"/>
      <c r="B342" s="14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6"/>
      <c r="O342" s="15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customFormat="false" ht="16.5" hidden="false" customHeight="true" outlineLevel="0" collapsed="false">
      <c r="A343" s="13"/>
      <c r="B343" s="14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6"/>
      <c r="O343" s="15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customFormat="false" ht="16.5" hidden="false" customHeight="true" outlineLevel="0" collapsed="false">
      <c r="A344" s="13"/>
      <c r="B344" s="14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6"/>
      <c r="O344" s="15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customFormat="false" ht="16.5" hidden="false" customHeight="true" outlineLevel="0" collapsed="false">
      <c r="A345" s="13"/>
      <c r="B345" s="14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6"/>
      <c r="O345" s="15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customFormat="false" ht="16.5" hidden="false" customHeight="true" outlineLevel="0" collapsed="false">
      <c r="A346" s="13"/>
      <c r="B346" s="14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6"/>
      <c r="O346" s="15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customFormat="false" ht="16.5" hidden="false" customHeight="true" outlineLevel="0" collapsed="false">
      <c r="A347" s="13"/>
      <c r="B347" s="14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6"/>
      <c r="O347" s="15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customFormat="false" ht="16.5" hidden="false" customHeight="true" outlineLevel="0" collapsed="false">
      <c r="A348" s="13"/>
      <c r="B348" s="14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6"/>
      <c r="O348" s="15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customFormat="false" ht="16.5" hidden="false" customHeight="true" outlineLevel="0" collapsed="false">
      <c r="A349" s="13"/>
      <c r="B349" s="14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6"/>
      <c r="O349" s="15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customFormat="false" ht="16.5" hidden="false" customHeight="true" outlineLevel="0" collapsed="false">
      <c r="A350" s="13"/>
      <c r="B350" s="14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6"/>
      <c r="O350" s="15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customFormat="false" ht="16.5" hidden="false" customHeight="true" outlineLevel="0" collapsed="false">
      <c r="A351" s="13"/>
      <c r="B351" s="14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6"/>
      <c r="O351" s="15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customFormat="false" ht="16.5" hidden="false" customHeight="true" outlineLevel="0" collapsed="false">
      <c r="A352" s="13"/>
      <c r="B352" s="14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6"/>
      <c r="O352" s="15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customFormat="false" ht="16.5" hidden="false" customHeight="true" outlineLevel="0" collapsed="false">
      <c r="A353" s="13"/>
      <c r="B353" s="14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6"/>
      <c r="O353" s="15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customFormat="false" ht="16.5" hidden="false" customHeight="true" outlineLevel="0" collapsed="false">
      <c r="A354" s="13"/>
      <c r="B354" s="14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6"/>
      <c r="O354" s="15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customFormat="false" ht="16.5" hidden="false" customHeight="true" outlineLevel="0" collapsed="false">
      <c r="A355" s="13"/>
      <c r="B355" s="14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6"/>
      <c r="O355" s="15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customFormat="false" ht="16.5" hidden="false" customHeight="true" outlineLevel="0" collapsed="false">
      <c r="A356" s="13"/>
      <c r="B356" s="14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6"/>
      <c r="O356" s="15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customFormat="false" ht="16.5" hidden="false" customHeight="true" outlineLevel="0" collapsed="false">
      <c r="A357" s="13"/>
      <c r="B357" s="14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6"/>
      <c r="O357" s="15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customFormat="false" ht="16.5" hidden="false" customHeight="true" outlineLevel="0" collapsed="false">
      <c r="A358" s="13"/>
      <c r="B358" s="14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6"/>
      <c r="O358" s="15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customFormat="false" ht="16.5" hidden="false" customHeight="true" outlineLevel="0" collapsed="false">
      <c r="A359" s="13"/>
      <c r="B359" s="14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6"/>
      <c r="O359" s="15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customFormat="false" ht="16.5" hidden="false" customHeight="true" outlineLevel="0" collapsed="false">
      <c r="A360" s="13"/>
      <c r="B360" s="14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6"/>
      <c r="O360" s="15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customFormat="false" ht="16.5" hidden="false" customHeight="true" outlineLevel="0" collapsed="false">
      <c r="A361" s="13"/>
      <c r="B361" s="14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6"/>
      <c r="O361" s="15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customFormat="false" ht="16.5" hidden="false" customHeight="true" outlineLevel="0" collapsed="false">
      <c r="A362" s="13"/>
      <c r="B362" s="14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6"/>
      <c r="O362" s="15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customFormat="false" ht="16.5" hidden="false" customHeight="true" outlineLevel="0" collapsed="false">
      <c r="A363" s="13"/>
      <c r="B363" s="14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6"/>
      <c r="O363" s="15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customFormat="false" ht="16.5" hidden="false" customHeight="true" outlineLevel="0" collapsed="false">
      <c r="A364" s="13"/>
      <c r="B364" s="14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6"/>
      <c r="O364" s="15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customFormat="false" ht="16.5" hidden="false" customHeight="true" outlineLevel="0" collapsed="false">
      <c r="A365" s="13"/>
      <c r="B365" s="14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6"/>
      <c r="O365" s="15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customFormat="false" ht="16.5" hidden="false" customHeight="true" outlineLevel="0" collapsed="false">
      <c r="A366" s="13"/>
      <c r="B366" s="14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6"/>
      <c r="O366" s="15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customFormat="false" ht="16.5" hidden="false" customHeight="true" outlineLevel="0" collapsed="false">
      <c r="A367" s="13"/>
      <c r="B367" s="14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6"/>
      <c r="O367" s="15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customFormat="false" ht="16.5" hidden="false" customHeight="true" outlineLevel="0" collapsed="false">
      <c r="A368" s="13"/>
      <c r="B368" s="14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6"/>
      <c r="O368" s="15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customFormat="false" ht="16.5" hidden="false" customHeight="true" outlineLevel="0" collapsed="false">
      <c r="A369" s="13"/>
      <c r="B369" s="14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6"/>
      <c r="O369" s="15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customFormat="false" ht="16.5" hidden="false" customHeight="true" outlineLevel="0" collapsed="false">
      <c r="A370" s="13"/>
      <c r="B370" s="14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6"/>
      <c r="O370" s="15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customFormat="false" ht="16.5" hidden="false" customHeight="true" outlineLevel="0" collapsed="false">
      <c r="A371" s="13"/>
      <c r="B371" s="14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6"/>
      <c r="O371" s="15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customFormat="false" ht="16.5" hidden="false" customHeight="true" outlineLevel="0" collapsed="false">
      <c r="A372" s="13"/>
      <c r="B372" s="14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6"/>
      <c r="O372" s="15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customFormat="false" ht="16.5" hidden="false" customHeight="true" outlineLevel="0" collapsed="false">
      <c r="A373" s="13"/>
      <c r="B373" s="14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6"/>
      <c r="O373" s="15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customFormat="false" ht="16.5" hidden="false" customHeight="true" outlineLevel="0" collapsed="false">
      <c r="A374" s="13"/>
      <c r="B374" s="14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6"/>
      <c r="O374" s="15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customFormat="false" ht="16.5" hidden="false" customHeight="true" outlineLevel="0" collapsed="false">
      <c r="A375" s="13"/>
      <c r="B375" s="14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6"/>
      <c r="O375" s="15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customFormat="false" ht="16.5" hidden="false" customHeight="true" outlineLevel="0" collapsed="false">
      <c r="A376" s="13"/>
      <c r="B376" s="14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6"/>
      <c r="O376" s="15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customFormat="false" ht="16.5" hidden="false" customHeight="true" outlineLevel="0" collapsed="false">
      <c r="A377" s="13"/>
      <c r="B377" s="14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6"/>
      <c r="O377" s="15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customFormat="false" ht="16.5" hidden="false" customHeight="true" outlineLevel="0" collapsed="false">
      <c r="A378" s="13"/>
      <c r="B378" s="14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6"/>
      <c r="O378" s="15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customFormat="false" ht="16.5" hidden="false" customHeight="true" outlineLevel="0" collapsed="false">
      <c r="A379" s="13"/>
      <c r="B379" s="14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6"/>
      <c r="O379" s="15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customFormat="false" ht="16.5" hidden="false" customHeight="true" outlineLevel="0" collapsed="false">
      <c r="A380" s="13"/>
      <c r="B380" s="14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6"/>
      <c r="O380" s="15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customFormat="false" ht="16.5" hidden="false" customHeight="true" outlineLevel="0" collapsed="false">
      <c r="A381" s="13"/>
      <c r="B381" s="14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6"/>
      <c r="O381" s="15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customFormat="false" ht="16.5" hidden="false" customHeight="true" outlineLevel="0" collapsed="false">
      <c r="A382" s="13"/>
      <c r="B382" s="14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6"/>
      <c r="O382" s="15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customFormat="false" ht="16.5" hidden="false" customHeight="true" outlineLevel="0" collapsed="false">
      <c r="A383" s="13"/>
      <c r="B383" s="14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6"/>
      <c r="O383" s="15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customFormat="false" ht="16.5" hidden="false" customHeight="true" outlineLevel="0" collapsed="false">
      <c r="A384" s="13"/>
      <c r="B384" s="14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6"/>
      <c r="O384" s="15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customFormat="false" ht="16.5" hidden="false" customHeight="true" outlineLevel="0" collapsed="false">
      <c r="A385" s="13"/>
      <c r="B385" s="14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6"/>
      <c r="O385" s="15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customFormat="false" ht="16.5" hidden="false" customHeight="true" outlineLevel="0" collapsed="false">
      <c r="A386" s="13"/>
      <c r="B386" s="14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6"/>
      <c r="O386" s="15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customFormat="false" ht="16.5" hidden="false" customHeight="true" outlineLevel="0" collapsed="false">
      <c r="A387" s="13"/>
      <c r="B387" s="14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6"/>
      <c r="O387" s="15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customFormat="false" ht="16.5" hidden="false" customHeight="true" outlineLevel="0" collapsed="false">
      <c r="A388" s="13"/>
      <c r="B388" s="14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6"/>
      <c r="O388" s="15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customFormat="false" ht="16.5" hidden="false" customHeight="true" outlineLevel="0" collapsed="false">
      <c r="A389" s="13"/>
      <c r="B389" s="14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6"/>
      <c r="O389" s="15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customFormat="false" ht="16.5" hidden="false" customHeight="true" outlineLevel="0" collapsed="false">
      <c r="A390" s="13"/>
      <c r="B390" s="14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6"/>
      <c r="O390" s="15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customFormat="false" ht="16.5" hidden="false" customHeight="true" outlineLevel="0" collapsed="false">
      <c r="A391" s="13"/>
      <c r="B391" s="14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6"/>
      <c r="O391" s="15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customFormat="false" ht="16.5" hidden="false" customHeight="true" outlineLevel="0" collapsed="false">
      <c r="A392" s="13"/>
      <c r="B392" s="14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6"/>
      <c r="O392" s="15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customFormat="false" ht="16.5" hidden="false" customHeight="true" outlineLevel="0" collapsed="false">
      <c r="A393" s="13"/>
      <c r="B393" s="14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6"/>
      <c r="O393" s="15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customFormat="false" ht="16.5" hidden="false" customHeight="true" outlineLevel="0" collapsed="false">
      <c r="A394" s="13"/>
      <c r="B394" s="14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6"/>
      <c r="O394" s="15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customFormat="false" ht="16.5" hidden="false" customHeight="true" outlineLevel="0" collapsed="false">
      <c r="A395" s="13"/>
      <c r="B395" s="14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6"/>
      <c r="O395" s="15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customFormat="false" ht="16.5" hidden="false" customHeight="true" outlineLevel="0" collapsed="false">
      <c r="A396" s="13"/>
      <c r="B396" s="14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6"/>
      <c r="O396" s="15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customFormat="false" ht="16.5" hidden="false" customHeight="true" outlineLevel="0" collapsed="false">
      <c r="A397" s="13"/>
      <c r="B397" s="14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6"/>
      <c r="O397" s="15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customFormat="false" ht="16.5" hidden="false" customHeight="true" outlineLevel="0" collapsed="false">
      <c r="A398" s="13"/>
      <c r="B398" s="14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6"/>
      <c r="O398" s="15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customFormat="false" ht="16.5" hidden="false" customHeight="true" outlineLevel="0" collapsed="false">
      <c r="A399" s="13"/>
      <c r="B399" s="14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6"/>
      <c r="O399" s="15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customFormat="false" ht="16.5" hidden="false" customHeight="true" outlineLevel="0" collapsed="false">
      <c r="A400" s="13"/>
      <c r="B400" s="14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6"/>
      <c r="O400" s="15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customFormat="false" ht="16.5" hidden="false" customHeight="true" outlineLevel="0" collapsed="false">
      <c r="A401" s="13"/>
      <c r="B401" s="14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6"/>
      <c r="O401" s="15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customFormat="false" ht="16.5" hidden="false" customHeight="true" outlineLevel="0" collapsed="false">
      <c r="A402" s="13"/>
      <c r="B402" s="14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6"/>
      <c r="O402" s="15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customFormat="false" ht="16.5" hidden="false" customHeight="true" outlineLevel="0" collapsed="false">
      <c r="A403" s="13"/>
      <c r="B403" s="14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6"/>
      <c r="O403" s="15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customFormat="false" ht="16.5" hidden="false" customHeight="true" outlineLevel="0" collapsed="false">
      <c r="A404" s="13"/>
      <c r="B404" s="14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6"/>
      <c r="O404" s="15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customFormat="false" ht="16.5" hidden="false" customHeight="true" outlineLevel="0" collapsed="false">
      <c r="A405" s="13"/>
      <c r="B405" s="14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6"/>
      <c r="O405" s="15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customFormat="false" ht="16.5" hidden="false" customHeight="true" outlineLevel="0" collapsed="false">
      <c r="A406" s="13"/>
      <c r="B406" s="14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6"/>
      <c r="O406" s="15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customFormat="false" ht="16.5" hidden="false" customHeight="true" outlineLevel="0" collapsed="false">
      <c r="A407" s="13"/>
      <c r="B407" s="14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6"/>
      <c r="O407" s="15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customFormat="false" ht="16.5" hidden="false" customHeight="true" outlineLevel="0" collapsed="false">
      <c r="A408" s="13"/>
      <c r="B408" s="14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6"/>
      <c r="O408" s="15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customFormat="false" ht="16.5" hidden="false" customHeight="true" outlineLevel="0" collapsed="false">
      <c r="A409" s="13"/>
      <c r="B409" s="14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6"/>
      <c r="O409" s="15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customFormat="false" ht="16.5" hidden="false" customHeight="true" outlineLevel="0" collapsed="false">
      <c r="A410" s="13"/>
      <c r="B410" s="14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6"/>
      <c r="O410" s="15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customFormat="false" ht="16.5" hidden="false" customHeight="true" outlineLevel="0" collapsed="false">
      <c r="A411" s="13"/>
      <c r="B411" s="14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6"/>
      <c r="O411" s="15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customFormat="false" ht="16.5" hidden="false" customHeight="true" outlineLevel="0" collapsed="false">
      <c r="A412" s="13"/>
      <c r="B412" s="14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6"/>
      <c r="O412" s="15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customFormat="false" ht="16.5" hidden="false" customHeight="true" outlineLevel="0" collapsed="false">
      <c r="A413" s="13"/>
      <c r="B413" s="14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6"/>
      <c r="O413" s="15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customFormat="false" ht="16.5" hidden="false" customHeight="true" outlineLevel="0" collapsed="false">
      <c r="A414" s="13"/>
      <c r="B414" s="14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6"/>
      <c r="O414" s="15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customFormat="false" ht="16.5" hidden="false" customHeight="true" outlineLevel="0" collapsed="false">
      <c r="A415" s="13"/>
      <c r="B415" s="14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6"/>
      <c r="O415" s="15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customFormat="false" ht="16.5" hidden="false" customHeight="true" outlineLevel="0" collapsed="false">
      <c r="A416" s="13"/>
      <c r="B416" s="14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6"/>
      <c r="O416" s="15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customFormat="false" ht="16.5" hidden="false" customHeight="true" outlineLevel="0" collapsed="false">
      <c r="A417" s="13"/>
      <c r="B417" s="14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6"/>
      <c r="O417" s="15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customFormat="false" ht="16.5" hidden="false" customHeight="true" outlineLevel="0" collapsed="false">
      <c r="A418" s="13"/>
      <c r="B418" s="14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6"/>
      <c r="O418" s="15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customFormat="false" ht="16.5" hidden="false" customHeight="true" outlineLevel="0" collapsed="false">
      <c r="A419" s="13"/>
      <c r="B419" s="14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6"/>
      <c r="O419" s="15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customFormat="false" ht="16.5" hidden="false" customHeight="true" outlineLevel="0" collapsed="false">
      <c r="A420" s="13"/>
      <c r="B420" s="14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6"/>
      <c r="O420" s="15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customFormat="false" ht="16.5" hidden="false" customHeight="true" outlineLevel="0" collapsed="false">
      <c r="A421" s="13"/>
      <c r="B421" s="14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6"/>
      <c r="O421" s="15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customFormat="false" ht="16.5" hidden="false" customHeight="true" outlineLevel="0" collapsed="false">
      <c r="A422" s="13"/>
      <c r="B422" s="14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6"/>
      <c r="O422" s="15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customFormat="false" ht="16.5" hidden="false" customHeight="true" outlineLevel="0" collapsed="false">
      <c r="A423" s="13"/>
      <c r="B423" s="14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6"/>
      <c r="O423" s="15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customFormat="false" ht="16.5" hidden="false" customHeight="true" outlineLevel="0" collapsed="false">
      <c r="A424" s="13"/>
      <c r="B424" s="14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6"/>
      <c r="O424" s="15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customFormat="false" ht="16.5" hidden="false" customHeight="true" outlineLevel="0" collapsed="false">
      <c r="A425" s="13"/>
      <c r="B425" s="14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6"/>
      <c r="O425" s="15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customFormat="false" ht="16.5" hidden="false" customHeight="true" outlineLevel="0" collapsed="false">
      <c r="A426" s="13"/>
      <c r="B426" s="14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6"/>
      <c r="O426" s="15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customFormat="false" ht="16.5" hidden="false" customHeight="true" outlineLevel="0" collapsed="false">
      <c r="A427" s="13"/>
      <c r="B427" s="14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6"/>
      <c r="O427" s="15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customFormat="false" ht="16.5" hidden="false" customHeight="true" outlineLevel="0" collapsed="false">
      <c r="A428" s="13"/>
      <c r="B428" s="14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6"/>
      <c r="O428" s="15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customFormat="false" ht="16.5" hidden="false" customHeight="true" outlineLevel="0" collapsed="false">
      <c r="A429" s="13"/>
      <c r="B429" s="14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6"/>
      <c r="O429" s="15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customFormat="false" ht="16.5" hidden="false" customHeight="true" outlineLevel="0" collapsed="false">
      <c r="A430" s="13"/>
      <c r="B430" s="14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6"/>
      <c r="O430" s="15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customFormat="false" ht="16.5" hidden="false" customHeight="true" outlineLevel="0" collapsed="false">
      <c r="A431" s="13"/>
      <c r="B431" s="14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6"/>
      <c r="O431" s="15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customFormat="false" ht="16.5" hidden="false" customHeight="true" outlineLevel="0" collapsed="false">
      <c r="A432" s="13"/>
      <c r="B432" s="14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6"/>
      <c r="O432" s="15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customFormat="false" ht="16.5" hidden="false" customHeight="true" outlineLevel="0" collapsed="false">
      <c r="A433" s="13"/>
      <c r="B433" s="14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6"/>
      <c r="O433" s="15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customFormat="false" ht="16.5" hidden="false" customHeight="true" outlineLevel="0" collapsed="false">
      <c r="A434" s="13"/>
      <c r="B434" s="14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6"/>
      <c r="O434" s="15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customFormat="false" ht="16.5" hidden="false" customHeight="true" outlineLevel="0" collapsed="false">
      <c r="A435" s="13"/>
      <c r="B435" s="14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6"/>
      <c r="O435" s="15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customFormat="false" ht="16.5" hidden="false" customHeight="true" outlineLevel="0" collapsed="false">
      <c r="A436" s="13"/>
      <c r="B436" s="14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6"/>
      <c r="O436" s="15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customFormat="false" ht="16.5" hidden="false" customHeight="true" outlineLevel="0" collapsed="false">
      <c r="A437" s="13"/>
      <c r="B437" s="14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6"/>
      <c r="O437" s="15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customFormat="false" ht="16.5" hidden="false" customHeight="true" outlineLevel="0" collapsed="false">
      <c r="A438" s="13"/>
      <c r="B438" s="14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6"/>
      <c r="O438" s="15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customFormat="false" ht="16.5" hidden="false" customHeight="true" outlineLevel="0" collapsed="false">
      <c r="A439" s="13"/>
      <c r="B439" s="14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6"/>
      <c r="O439" s="15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customFormat="false" ht="16.5" hidden="false" customHeight="true" outlineLevel="0" collapsed="false">
      <c r="A440" s="13"/>
      <c r="B440" s="14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6"/>
      <c r="O440" s="15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customFormat="false" ht="16.5" hidden="false" customHeight="true" outlineLevel="0" collapsed="false">
      <c r="A441" s="13"/>
      <c r="B441" s="14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6"/>
      <c r="O441" s="15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customFormat="false" ht="16.5" hidden="false" customHeight="true" outlineLevel="0" collapsed="false">
      <c r="A442" s="13"/>
      <c r="B442" s="14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6"/>
      <c r="O442" s="15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customFormat="false" ht="16.5" hidden="false" customHeight="true" outlineLevel="0" collapsed="false">
      <c r="A443" s="13"/>
      <c r="B443" s="14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6"/>
      <c r="O443" s="15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customFormat="false" ht="16.5" hidden="false" customHeight="true" outlineLevel="0" collapsed="false">
      <c r="A444" s="13"/>
      <c r="B444" s="14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6"/>
      <c r="O444" s="15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customFormat="false" ht="16.5" hidden="false" customHeight="true" outlineLevel="0" collapsed="false">
      <c r="A445" s="13"/>
      <c r="B445" s="14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6"/>
      <c r="O445" s="15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customFormat="false" ht="16.5" hidden="false" customHeight="true" outlineLevel="0" collapsed="false">
      <c r="A446" s="13"/>
      <c r="B446" s="14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6"/>
      <c r="O446" s="15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customFormat="false" ht="16.5" hidden="false" customHeight="true" outlineLevel="0" collapsed="false">
      <c r="A447" s="13"/>
      <c r="B447" s="14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6"/>
      <c r="O447" s="15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customFormat="false" ht="16.5" hidden="false" customHeight="true" outlineLevel="0" collapsed="false">
      <c r="A448" s="13"/>
      <c r="B448" s="14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6"/>
      <c r="O448" s="15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customFormat="false" ht="16.5" hidden="false" customHeight="true" outlineLevel="0" collapsed="false">
      <c r="A449" s="13"/>
      <c r="B449" s="14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6"/>
      <c r="O449" s="15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customFormat="false" ht="16.5" hidden="false" customHeight="true" outlineLevel="0" collapsed="false">
      <c r="A450" s="13"/>
      <c r="B450" s="14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6"/>
      <c r="O450" s="15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customFormat="false" ht="16.5" hidden="false" customHeight="true" outlineLevel="0" collapsed="false">
      <c r="A451" s="13"/>
      <c r="B451" s="14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6"/>
      <c r="O451" s="15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customFormat="false" ht="16.5" hidden="false" customHeight="true" outlineLevel="0" collapsed="false">
      <c r="A452" s="13"/>
      <c r="B452" s="14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6"/>
      <c r="O452" s="15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customFormat="false" ht="16.5" hidden="false" customHeight="true" outlineLevel="0" collapsed="false">
      <c r="A453" s="13"/>
      <c r="B453" s="14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6"/>
      <c r="O453" s="15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customFormat="false" ht="16.5" hidden="false" customHeight="true" outlineLevel="0" collapsed="false">
      <c r="A454" s="13"/>
      <c r="B454" s="14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6"/>
      <c r="O454" s="15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customFormat="false" ht="16.5" hidden="false" customHeight="true" outlineLevel="0" collapsed="false">
      <c r="A455" s="13"/>
      <c r="B455" s="14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6"/>
      <c r="O455" s="15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customFormat="false" ht="16.5" hidden="false" customHeight="true" outlineLevel="0" collapsed="false">
      <c r="A456" s="13"/>
      <c r="B456" s="14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6"/>
      <c r="O456" s="15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customFormat="false" ht="16.5" hidden="false" customHeight="true" outlineLevel="0" collapsed="false">
      <c r="A457" s="13"/>
      <c r="B457" s="14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6"/>
      <c r="O457" s="15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customFormat="false" ht="16.5" hidden="false" customHeight="true" outlineLevel="0" collapsed="false">
      <c r="A458" s="13"/>
      <c r="B458" s="14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6"/>
      <c r="O458" s="15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customFormat="false" ht="16.5" hidden="false" customHeight="true" outlineLevel="0" collapsed="false">
      <c r="A459" s="13"/>
      <c r="B459" s="14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6"/>
      <c r="O459" s="15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customFormat="false" ht="16.5" hidden="false" customHeight="true" outlineLevel="0" collapsed="false">
      <c r="A460" s="13"/>
      <c r="B460" s="14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6"/>
      <c r="O460" s="15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customFormat="false" ht="16.5" hidden="false" customHeight="true" outlineLevel="0" collapsed="false">
      <c r="A461" s="13"/>
      <c r="B461" s="14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6"/>
      <c r="O461" s="15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customFormat="false" ht="16.5" hidden="false" customHeight="true" outlineLevel="0" collapsed="false">
      <c r="A462" s="13"/>
      <c r="B462" s="14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6"/>
      <c r="O462" s="15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customFormat="false" ht="16.5" hidden="false" customHeight="true" outlineLevel="0" collapsed="false">
      <c r="A463" s="13"/>
      <c r="B463" s="14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6"/>
      <c r="O463" s="15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customFormat="false" ht="16.5" hidden="false" customHeight="true" outlineLevel="0" collapsed="false">
      <c r="A464" s="13"/>
      <c r="B464" s="14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6"/>
      <c r="O464" s="15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customFormat="false" ht="16.5" hidden="false" customHeight="true" outlineLevel="0" collapsed="false">
      <c r="A465" s="13"/>
      <c r="B465" s="14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6"/>
      <c r="O465" s="15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customFormat="false" ht="16.5" hidden="false" customHeight="true" outlineLevel="0" collapsed="false">
      <c r="A466" s="13"/>
      <c r="B466" s="14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6"/>
      <c r="O466" s="15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customFormat="false" ht="16.5" hidden="false" customHeight="true" outlineLevel="0" collapsed="false">
      <c r="A467" s="13"/>
      <c r="B467" s="14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6"/>
      <c r="O467" s="15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customFormat="false" ht="16.5" hidden="false" customHeight="true" outlineLevel="0" collapsed="false">
      <c r="A468" s="13"/>
      <c r="B468" s="14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6"/>
      <c r="O468" s="15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customFormat="false" ht="16.5" hidden="false" customHeight="true" outlineLevel="0" collapsed="false">
      <c r="A469" s="13"/>
      <c r="B469" s="14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6"/>
      <c r="O469" s="15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customFormat="false" ht="16.5" hidden="false" customHeight="true" outlineLevel="0" collapsed="false">
      <c r="A470" s="13"/>
      <c r="B470" s="14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6"/>
      <c r="O470" s="15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customFormat="false" ht="16.5" hidden="false" customHeight="true" outlineLevel="0" collapsed="false">
      <c r="A471" s="13"/>
      <c r="B471" s="14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6"/>
      <c r="O471" s="15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customFormat="false" ht="16.5" hidden="false" customHeight="true" outlineLevel="0" collapsed="false">
      <c r="A472" s="13"/>
      <c r="B472" s="14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6"/>
      <c r="O472" s="15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customFormat="false" ht="16.5" hidden="false" customHeight="true" outlineLevel="0" collapsed="false">
      <c r="A473" s="13"/>
      <c r="B473" s="14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6"/>
      <c r="O473" s="15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customFormat="false" ht="16.5" hidden="false" customHeight="true" outlineLevel="0" collapsed="false">
      <c r="A474" s="13"/>
      <c r="B474" s="14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6"/>
      <c r="O474" s="15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customFormat="false" ht="16.5" hidden="false" customHeight="true" outlineLevel="0" collapsed="false">
      <c r="A475" s="13"/>
      <c r="B475" s="14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6"/>
      <c r="O475" s="15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customFormat="false" ht="16.5" hidden="false" customHeight="true" outlineLevel="0" collapsed="false">
      <c r="A476" s="13"/>
      <c r="B476" s="14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6"/>
      <c r="O476" s="15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customFormat="false" ht="16.5" hidden="false" customHeight="true" outlineLevel="0" collapsed="false">
      <c r="A477" s="13"/>
      <c r="B477" s="14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6"/>
      <c r="O477" s="15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customFormat="false" ht="16.5" hidden="false" customHeight="true" outlineLevel="0" collapsed="false">
      <c r="A478" s="13"/>
      <c r="B478" s="14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6"/>
      <c r="O478" s="15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customFormat="false" ht="16.5" hidden="false" customHeight="true" outlineLevel="0" collapsed="false">
      <c r="A479" s="13"/>
      <c r="B479" s="14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6"/>
      <c r="O479" s="15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customFormat="false" ht="16.5" hidden="false" customHeight="true" outlineLevel="0" collapsed="false">
      <c r="A480" s="13"/>
      <c r="B480" s="14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6"/>
      <c r="O480" s="15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customFormat="false" ht="16.5" hidden="false" customHeight="true" outlineLevel="0" collapsed="false">
      <c r="A481" s="13"/>
      <c r="B481" s="14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6"/>
      <c r="O481" s="15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customFormat="false" ht="16.5" hidden="false" customHeight="true" outlineLevel="0" collapsed="false">
      <c r="A482" s="13"/>
      <c r="B482" s="14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6"/>
      <c r="O482" s="15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customFormat="false" ht="16.5" hidden="false" customHeight="true" outlineLevel="0" collapsed="false">
      <c r="A483" s="13"/>
      <c r="B483" s="14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6"/>
      <c r="O483" s="15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customFormat="false" ht="16.5" hidden="false" customHeight="true" outlineLevel="0" collapsed="false">
      <c r="A484" s="13"/>
      <c r="B484" s="14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6"/>
      <c r="O484" s="15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customFormat="false" ht="16.5" hidden="false" customHeight="true" outlineLevel="0" collapsed="false">
      <c r="A485" s="13"/>
      <c r="B485" s="14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6"/>
      <c r="O485" s="15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customFormat="false" ht="16.5" hidden="false" customHeight="true" outlineLevel="0" collapsed="false">
      <c r="A486" s="13"/>
      <c r="B486" s="14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6"/>
      <c r="O486" s="15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customFormat="false" ht="16.5" hidden="false" customHeight="true" outlineLevel="0" collapsed="false">
      <c r="A487" s="13"/>
      <c r="B487" s="14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6"/>
      <c r="O487" s="15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customFormat="false" ht="16.5" hidden="false" customHeight="true" outlineLevel="0" collapsed="false">
      <c r="A488" s="13"/>
      <c r="B488" s="14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6"/>
      <c r="O488" s="15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customFormat="false" ht="16.5" hidden="false" customHeight="true" outlineLevel="0" collapsed="false">
      <c r="A489" s="13"/>
      <c r="B489" s="14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6"/>
      <c r="O489" s="15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customFormat="false" ht="16.5" hidden="false" customHeight="true" outlineLevel="0" collapsed="false">
      <c r="A490" s="13"/>
      <c r="B490" s="14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6"/>
      <c r="O490" s="15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customFormat="false" ht="16.5" hidden="false" customHeight="true" outlineLevel="0" collapsed="false">
      <c r="A491" s="13"/>
      <c r="B491" s="14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6"/>
      <c r="O491" s="15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customFormat="false" ht="16.5" hidden="false" customHeight="true" outlineLevel="0" collapsed="false">
      <c r="A492" s="13"/>
      <c r="B492" s="14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6"/>
      <c r="O492" s="15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customFormat="false" ht="16.5" hidden="false" customHeight="true" outlineLevel="0" collapsed="false">
      <c r="A493" s="13"/>
      <c r="B493" s="14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6"/>
      <c r="O493" s="15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customFormat="false" ht="16.5" hidden="false" customHeight="true" outlineLevel="0" collapsed="false">
      <c r="A494" s="13"/>
      <c r="B494" s="14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6"/>
      <c r="O494" s="15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customFormat="false" ht="16.5" hidden="false" customHeight="true" outlineLevel="0" collapsed="false">
      <c r="A495" s="13"/>
      <c r="B495" s="14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6"/>
      <c r="O495" s="15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customFormat="false" ht="16.5" hidden="false" customHeight="true" outlineLevel="0" collapsed="false">
      <c r="A496" s="13"/>
      <c r="B496" s="14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6"/>
      <c r="O496" s="15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customFormat="false" ht="16.5" hidden="false" customHeight="true" outlineLevel="0" collapsed="false">
      <c r="A497" s="13"/>
      <c r="B497" s="14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6"/>
      <c r="O497" s="15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customFormat="false" ht="16.5" hidden="false" customHeight="true" outlineLevel="0" collapsed="false">
      <c r="A498" s="13"/>
      <c r="B498" s="14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6"/>
      <c r="O498" s="15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customFormat="false" ht="16.5" hidden="false" customHeight="true" outlineLevel="0" collapsed="false">
      <c r="A499" s="13"/>
      <c r="B499" s="14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6"/>
      <c r="O499" s="15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customFormat="false" ht="16.5" hidden="false" customHeight="true" outlineLevel="0" collapsed="false">
      <c r="A500" s="13"/>
      <c r="B500" s="14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6"/>
      <c r="O500" s="15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customFormat="false" ht="16.5" hidden="false" customHeight="true" outlineLevel="0" collapsed="false">
      <c r="A501" s="13"/>
      <c r="B501" s="14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6"/>
      <c r="O501" s="15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customFormat="false" ht="16.5" hidden="false" customHeight="true" outlineLevel="0" collapsed="false">
      <c r="A502" s="13"/>
      <c r="B502" s="14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6"/>
      <c r="O502" s="15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customFormat="false" ht="16.5" hidden="false" customHeight="true" outlineLevel="0" collapsed="false">
      <c r="A503" s="13"/>
      <c r="B503" s="14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6"/>
      <c r="O503" s="15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customFormat="false" ht="16.5" hidden="false" customHeight="true" outlineLevel="0" collapsed="false">
      <c r="A504" s="13"/>
      <c r="B504" s="14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6"/>
      <c r="O504" s="15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customFormat="false" ht="16.5" hidden="false" customHeight="true" outlineLevel="0" collapsed="false">
      <c r="A505" s="13"/>
      <c r="B505" s="14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6"/>
      <c r="O505" s="15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customFormat="false" ht="16.5" hidden="false" customHeight="true" outlineLevel="0" collapsed="false">
      <c r="A506" s="13"/>
      <c r="B506" s="14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6"/>
      <c r="O506" s="15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customFormat="false" ht="16.5" hidden="false" customHeight="true" outlineLevel="0" collapsed="false">
      <c r="A507" s="13"/>
      <c r="B507" s="14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6"/>
      <c r="O507" s="15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customFormat="false" ht="16.5" hidden="false" customHeight="true" outlineLevel="0" collapsed="false">
      <c r="A508" s="13"/>
      <c r="B508" s="14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6"/>
      <c r="O508" s="15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customFormat="false" ht="16.5" hidden="false" customHeight="true" outlineLevel="0" collapsed="false">
      <c r="A509" s="13"/>
      <c r="B509" s="14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6"/>
      <c r="O509" s="15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customFormat="false" ht="16.5" hidden="false" customHeight="true" outlineLevel="0" collapsed="false">
      <c r="A510" s="13"/>
      <c r="B510" s="14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6"/>
      <c r="O510" s="15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customFormat="false" ht="16.5" hidden="false" customHeight="true" outlineLevel="0" collapsed="false">
      <c r="A511" s="13"/>
      <c r="B511" s="14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6"/>
      <c r="O511" s="15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customFormat="false" ht="16.5" hidden="false" customHeight="true" outlineLevel="0" collapsed="false">
      <c r="A512" s="13"/>
      <c r="B512" s="14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6"/>
      <c r="O512" s="15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customFormat="false" ht="16.5" hidden="false" customHeight="true" outlineLevel="0" collapsed="false">
      <c r="A513" s="13"/>
      <c r="B513" s="14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6"/>
      <c r="O513" s="15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customFormat="false" ht="16.5" hidden="false" customHeight="true" outlineLevel="0" collapsed="false">
      <c r="A514" s="13"/>
      <c r="B514" s="14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6"/>
      <c r="O514" s="15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customFormat="false" ht="16.5" hidden="false" customHeight="true" outlineLevel="0" collapsed="false">
      <c r="A515" s="13"/>
      <c r="B515" s="14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6"/>
      <c r="O515" s="15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customFormat="false" ht="16.5" hidden="false" customHeight="true" outlineLevel="0" collapsed="false">
      <c r="A516" s="13"/>
      <c r="B516" s="14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6"/>
      <c r="O516" s="15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customFormat="false" ht="16.5" hidden="false" customHeight="true" outlineLevel="0" collapsed="false">
      <c r="A517" s="13"/>
      <c r="B517" s="14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6"/>
      <c r="O517" s="15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customFormat="false" ht="16.5" hidden="false" customHeight="true" outlineLevel="0" collapsed="false">
      <c r="A518" s="13"/>
      <c r="B518" s="14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6"/>
      <c r="O518" s="15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customFormat="false" ht="16.5" hidden="false" customHeight="true" outlineLevel="0" collapsed="false">
      <c r="A519" s="13"/>
      <c r="B519" s="14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6"/>
      <c r="O519" s="15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customFormat="false" ht="16.5" hidden="false" customHeight="true" outlineLevel="0" collapsed="false">
      <c r="A520" s="13"/>
      <c r="B520" s="14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6"/>
      <c r="O520" s="15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customFormat="false" ht="16.5" hidden="false" customHeight="true" outlineLevel="0" collapsed="false">
      <c r="A521" s="13"/>
      <c r="B521" s="14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6"/>
      <c r="O521" s="15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customFormat="false" ht="16.5" hidden="false" customHeight="true" outlineLevel="0" collapsed="false">
      <c r="A522" s="13"/>
      <c r="B522" s="14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6"/>
      <c r="O522" s="15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customFormat="false" ht="16.5" hidden="false" customHeight="true" outlineLevel="0" collapsed="false">
      <c r="A523" s="13"/>
      <c r="B523" s="14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6"/>
      <c r="O523" s="15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customFormat="false" ht="16.5" hidden="false" customHeight="true" outlineLevel="0" collapsed="false">
      <c r="A524" s="13"/>
      <c r="B524" s="14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6"/>
      <c r="O524" s="15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customFormat="false" ht="16.5" hidden="false" customHeight="true" outlineLevel="0" collapsed="false">
      <c r="A525" s="13"/>
      <c r="B525" s="14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6"/>
      <c r="O525" s="15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customFormat="false" ht="16.5" hidden="false" customHeight="true" outlineLevel="0" collapsed="false">
      <c r="A526" s="13"/>
      <c r="B526" s="14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6"/>
      <c r="O526" s="15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customFormat="false" ht="16.5" hidden="false" customHeight="true" outlineLevel="0" collapsed="false">
      <c r="A527" s="13"/>
      <c r="B527" s="14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6"/>
      <c r="O527" s="15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customFormat="false" ht="16.5" hidden="false" customHeight="true" outlineLevel="0" collapsed="false">
      <c r="A528" s="13"/>
      <c r="B528" s="14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6"/>
      <c r="O528" s="15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customFormat="false" ht="16.5" hidden="false" customHeight="true" outlineLevel="0" collapsed="false">
      <c r="A529" s="13"/>
      <c r="B529" s="14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6"/>
      <c r="O529" s="15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customFormat="false" ht="16.5" hidden="false" customHeight="true" outlineLevel="0" collapsed="false">
      <c r="A530" s="13"/>
      <c r="B530" s="14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6"/>
      <c r="O530" s="15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customFormat="false" ht="16.5" hidden="false" customHeight="true" outlineLevel="0" collapsed="false">
      <c r="A531" s="13"/>
      <c r="B531" s="14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6"/>
      <c r="O531" s="15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customFormat="false" ht="16.5" hidden="false" customHeight="true" outlineLevel="0" collapsed="false">
      <c r="A532" s="13"/>
      <c r="B532" s="14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6"/>
      <c r="O532" s="15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customFormat="false" ht="16.5" hidden="false" customHeight="true" outlineLevel="0" collapsed="false">
      <c r="A533" s="13"/>
      <c r="B533" s="14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6"/>
      <c r="O533" s="15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customFormat="false" ht="16.5" hidden="false" customHeight="true" outlineLevel="0" collapsed="false">
      <c r="A534" s="13"/>
      <c r="B534" s="14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6"/>
      <c r="O534" s="15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customFormat="false" ht="16.5" hidden="false" customHeight="true" outlineLevel="0" collapsed="false">
      <c r="A535" s="13"/>
      <c r="B535" s="14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6"/>
      <c r="O535" s="15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customFormat="false" ht="16.5" hidden="false" customHeight="true" outlineLevel="0" collapsed="false">
      <c r="A536" s="13"/>
      <c r="B536" s="14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6"/>
      <c r="O536" s="15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customFormat="false" ht="16.5" hidden="false" customHeight="true" outlineLevel="0" collapsed="false">
      <c r="A537" s="13"/>
      <c r="B537" s="14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6"/>
      <c r="O537" s="15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customFormat="false" ht="16.5" hidden="false" customHeight="true" outlineLevel="0" collapsed="false">
      <c r="A538" s="13"/>
      <c r="B538" s="14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6"/>
      <c r="O538" s="15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customFormat="false" ht="16.5" hidden="false" customHeight="true" outlineLevel="0" collapsed="false">
      <c r="A539" s="13"/>
      <c r="B539" s="14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6"/>
      <c r="O539" s="15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customFormat="false" ht="16.5" hidden="false" customHeight="true" outlineLevel="0" collapsed="false">
      <c r="A540" s="13"/>
      <c r="B540" s="14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6"/>
      <c r="O540" s="15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customFormat="false" ht="16.5" hidden="false" customHeight="true" outlineLevel="0" collapsed="false">
      <c r="A541" s="13"/>
      <c r="B541" s="14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6"/>
      <c r="O541" s="15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customFormat="false" ht="16.5" hidden="false" customHeight="true" outlineLevel="0" collapsed="false">
      <c r="A542" s="13"/>
      <c r="B542" s="14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6"/>
      <c r="O542" s="15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customFormat="false" ht="16.5" hidden="false" customHeight="true" outlineLevel="0" collapsed="false">
      <c r="A543" s="13"/>
      <c r="B543" s="14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6"/>
      <c r="O543" s="15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customFormat="false" ht="16.5" hidden="false" customHeight="true" outlineLevel="0" collapsed="false">
      <c r="A544" s="13"/>
      <c r="B544" s="14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6"/>
      <c r="O544" s="15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customFormat="false" ht="16.5" hidden="false" customHeight="true" outlineLevel="0" collapsed="false">
      <c r="A545" s="13"/>
      <c r="B545" s="14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6"/>
      <c r="O545" s="15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customFormat="false" ht="16.5" hidden="false" customHeight="true" outlineLevel="0" collapsed="false">
      <c r="A546" s="13"/>
      <c r="B546" s="14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6"/>
      <c r="O546" s="15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customFormat="false" ht="16.5" hidden="false" customHeight="true" outlineLevel="0" collapsed="false">
      <c r="A547" s="13"/>
      <c r="B547" s="14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6"/>
      <c r="O547" s="15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customFormat="false" ht="16.5" hidden="false" customHeight="true" outlineLevel="0" collapsed="false">
      <c r="A548" s="13"/>
      <c r="B548" s="14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6"/>
      <c r="O548" s="15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customFormat="false" ht="16.5" hidden="false" customHeight="true" outlineLevel="0" collapsed="false">
      <c r="A549" s="13"/>
      <c r="B549" s="14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6"/>
      <c r="O549" s="15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customFormat="false" ht="16.5" hidden="false" customHeight="true" outlineLevel="0" collapsed="false">
      <c r="A550" s="13"/>
      <c r="B550" s="14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6"/>
      <c r="O550" s="15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customFormat="false" ht="16.5" hidden="false" customHeight="true" outlineLevel="0" collapsed="false">
      <c r="A551" s="13"/>
      <c r="B551" s="14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6"/>
      <c r="O551" s="15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customFormat="false" ht="16.5" hidden="false" customHeight="true" outlineLevel="0" collapsed="false">
      <c r="A552" s="13"/>
      <c r="B552" s="14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6"/>
      <c r="O552" s="15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customFormat="false" ht="16.5" hidden="false" customHeight="true" outlineLevel="0" collapsed="false">
      <c r="A553" s="13"/>
      <c r="B553" s="14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6"/>
      <c r="O553" s="15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customFormat="false" ht="16.5" hidden="false" customHeight="true" outlineLevel="0" collapsed="false">
      <c r="A554" s="13"/>
      <c r="B554" s="14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6"/>
      <c r="O554" s="15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customFormat="false" ht="16.5" hidden="false" customHeight="true" outlineLevel="0" collapsed="false">
      <c r="A555" s="13"/>
      <c r="B555" s="14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6"/>
      <c r="O555" s="15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customFormat="false" ht="16.5" hidden="false" customHeight="true" outlineLevel="0" collapsed="false">
      <c r="A556" s="13"/>
      <c r="B556" s="14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6"/>
      <c r="O556" s="15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customFormat="false" ht="16.5" hidden="false" customHeight="true" outlineLevel="0" collapsed="false">
      <c r="A557" s="13"/>
      <c r="B557" s="14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6"/>
      <c r="O557" s="15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customFormat="false" ht="16.5" hidden="false" customHeight="true" outlineLevel="0" collapsed="false">
      <c r="A558" s="13"/>
      <c r="B558" s="14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6"/>
      <c r="O558" s="15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customFormat="false" ht="16.5" hidden="false" customHeight="true" outlineLevel="0" collapsed="false">
      <c r="A559" s="13"/>
      <c r="B559" s="14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6"/>
      <c r="O559" s="15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customFormat="false" ht="16.5" hidden="false" customHeight="true" outlineLevel="0" collapsed="false">
      <c r="A560" s="13"/>
      <c r="B560" s="14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6"/>
      <c r="O560" s="15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customFormat="false" ht="16.5" hidden="false" customHeight="true" outlineLevel="0" collapsed="false">
      <c r="A561" s="13"/>
      <c r="B561" s="14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6"/>
      <c r="O561" s="15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customFormat="false" ht="16.5" hidden="false" customHeight="true" outlineLevel="0" collapsed="false">
      <c r="A562" s="13"/>
      <c r="B562" s="14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6"/>
      <c r="O562" s="15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customFormat="false" ht="16.5" hidden="false" customHeight="true" outlineLevel="0" collapsed="false">
      <c r="A563" s="13"/>
      <c r="B563" s="14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6"/>
      <c r="O563" s="15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customFormat="false" ht="16.5" hidden="false" customHeight="true" outlineLevel="0" collapsed="false">
      <c r="A564" s="13"/>
      <c r="B564" s="14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6"/>
      <c r="O564" s="15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customFormat="false" ht="16.5" hidden="false" customHeight="true" outlineLevel="0" collapsed="false">
      <c r="A565" s="13"/>
      <c r="B565" s="14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6"/>
      <c r="O565" s="15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customFormat="false" ht="16.5" hidden="false" customHeight="true" outlineLevel="0" collapsed="false">
      <c r="A566" s="13"/>
      <c r="B566" s="14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6"/>
      <c r="O566" s="15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customFormat="false" ht="16.5" hidden="false" customHeight="true" outlineLevel="0" collapsed="false">
      <c r="A567" s="13"/>
      <c r="B567" s="14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6"/>
      <c r="O567" s="15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customFormat="false" ht="16.5" hidden="false" customHeight="true" outlineLevel="0" collapsed="false">
      <c r="A568" s="13"/>
      <c r="B568" s="14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6"/>
      <c r="O568" s="15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customFormat="false" ht="16.5" hidden="false" customHeight="true" outlineLevel="0" collapsed="false">
      <c r="A569" s="13"/>
      <c r="B569" s="14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6"/>
      <c r="O569" s="15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customFormat="false" ht="16.5" hidden="false" customHeight="true" outlineLevel="0" collapsed="false">
      <c r="A570" s="13"/>
      <c r="B570" s="14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6"/>
      <c r="O570" s="15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customFormat="false" ht="16.5" hidden="false" customHeight="true" outlineLevel="0" collapsed="false">
      <c r="A571" s="13"/>
      <c r="B571" s="14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6"/>
      <c r="O571" s="15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customFormat="false" ht="16.5" hidden="false" customHeight="true" outlineLevel="0" collapsed="false">
      <c r="A572" s="13"/>
      <c r="B572" s="14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6"/>
      <c r="O572" s="15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customFormat="false" ht="16.5" hidden="false" customHeight="true" outlineLevel="0" collapsed="false">
      <c r="A573" s="13"/>
      <c r="B573" s="14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6"/>
      <c r="O573" s="15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customFormat="false" ht="16.5" hidden="false" customHeight="true" outlineLevel="0" collapsed="false">
      <c r="A574" s="13"/>
      <c r="B574" s="14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6"/>
      <c r="O574" s="15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customFormat="false" ht="16.5" hidden="false" customHeight="true" outlineLevel="0" collapsed="false">
      <c r="A575" s="13"/>
      <c r="B575" s="14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6"/>
      <c r="O575" s="15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customFormat="false" ht="16.5" hidden="false" customHeight="true" outlineLevel="0" collapsed="false">
      <c r="A576" s="13"/>
      <c r="B576" s="14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6"/>
      <c r="O576" s="15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customFormat="false" ht="16.5" hidden="false" customHeight="true" outlineLevel="0" collapsed="false">
      <c r="A577" s="13"/>
      <c r="B577" s="14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6"/>
      <c r="O577" s="15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customFormat="false" ht="16.5" hidden="false" customHeight="true" outlineLevel="0" collapsed="false">
      <c r="A578" s="13"/>
      <c r="B578" s="14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6"/>
      <c r="O578" s="15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customFormat="false" ht="16.5" hidden="false" customHeight="true" outlineLevel="0" collapsed="false">
      <c r="A579" s="13"/>
      <c r="B579" s="14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6"/>
      <c r="O579" s="15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customFormat="false" ht="16.5" hidden="false" customHeight="true" outlineLevel="0" collapsed="false">
      <c r="A580" s="13"/>
      <c r="B580" s="14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6"/>
      <c r="O580" s="15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customFormat="false" ht="16.5" hidden="false" customHeight="true" outlineLevel="0" collapsed="false">
      <c r="A581" s="13"/>
      <c r="B581" s="14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6"/>
      <c r="O581" s="15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customFormat="false" ht="16.5" hidden="false" customHeight="true" outlineLevel="0" collapsed="false">
      <c r="A582" s="13"/>
      <c r="B582" s="14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6"/>
      <c r="O582" s="15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customFormat="false" ht="16.5" hidden="false" customHeight="true" outlineLevel="0" collapsed="false">
      <c r="A583" s="13"/>
      <c r="B583" s="14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6"/>
      <c r="O583" s="15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customFormat="false" ht="16.5" hidden="false" customHeight="true" outlineLevel="0" collapsed="false">
      <c r="A584" s="13"/>
      <c r="B584" s="14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6"/>
      <c r="O584" s="15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customFormat="false" ht="16.5" hidden="false" customHeight="true" outlineLevel="0" collapsed="false">
      <c r="A585" s="13"/>
      <c r="B585" s="14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6"/>
      <c r="O585" s="15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customFormat="false" ht="16.5" hidden="false" customHeight="true" outlineLevel="0" collapsed="false">
      <c r="A586" s="13"/>
      <c r="B586" s="14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6"/>
      <c r="O586" s="15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customFormat="false" ht="16.5" hidden="false" customHeight="true" outlineLevel="0" collapsed="false">
      <c r="A587" s="13"/>
      <c r="B587" s="14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6"/>
      <c r="O587" s="15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customFormat="false" ht="16.5" hidden="false" customHeight="true" outlineLevel="0" collapsed="false">
      <c r="A588" s="13"/>
      <c r="B588" s="14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6"/>
      <c r="O588" s="15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customFormat="false" ht="16.5" hidden="false" customHeight="true" outlineLevel="0" collapsed="false">
      <c r="A589" s="13"/>
      <c r="B589" s="14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6"/>
      <c r="O589" s="15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customFormat="false" ht="16.5" hidden="false" customHeight="true" outlineLevel="0" collapsed="false">
      <c r="A590" s="13"/>
      <c r="B590" s="14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6"/>
      <c r="O590" s="15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customFormat="false" ht="16.5" hidden="false" customHeight="true" outlineLevel="0" collapsed="false">
      <c r="A591" s="13"/>
      <c r="B591" s="14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6"/>
      <c r="O591" s="15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customFormat="false" ht="16.5" hidden="false" customHeight="true" outlineLevel="0" collapsed="false">
      <c r="A592" s="13"/>
      <c r="B592" s="14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6"/>
      <c r="O592" s="15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customFormat="false" ht="16.5" hidden="false" customHeight="true" outlineLevel="0" collapsed="false">
      <c r="A593" s="13"/>
      <c r="B593" s="14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6"/>
      <c r="O593" s="15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customFormat="false" ht="16.5" hidden="false" customHeight="true" outlineLevel="0" collapsed="false">
      <c r="A594" s="13"/>
      <c r="B594" s="14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6"/>
      <c r="O594" s="15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customFormat="false" ht="16.5" hidden="false" customHeight="true" outlineLevel="0" collapsed="false">
      <c r="A595" s="13"/>
      <c r="B595" s="14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6"/>
      <c r="O595" s="15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customFormat="false" ht="16.5" hidden="false" customHeight="true" outlineLevel="0" collapsed="false">
      <c r="A596" s="13"/>
      <c r="B596" s="14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6"/>
      <c r="O596" s="15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customFormat="false" ht="16.5" hidden="false" customHeight="true" outlineLevel="0" collapsed="false">
      <c r="A597" s="13"/>
      <c r="B597" s="14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6"/>
      <c r="O597" s="15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customFormat="false" ht="16.5" hidden="false" customHeight="true" outlineLevel="0" collapsed="false">
      <c r="A598" s="13"/>
      <c r="B598" s="14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6"/>
      <c r="O598" s="15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customFormat="false" ht="16.5" hidden="false" customHeight="true" outlineLevel="0" collapsed="false">
      <c r="A599" s="13"/>
      <c r="B599" s="14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6"/>
      <c r="O599" s="15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customFormat="false" ht="16.5" hidden="false" customHeight="true" outlineLevel="0" collapsed="false">
      <c r="A600" s="13"/>
      <c r="B600" s="14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6"/>
      <c r="O600" s="15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customFormat="false" ht="16.5" hidden="false" customHeight="true" outlineLevel="0" collapsed="false">
      <c r="A601" s="13"/>
      <c r="B601" s="14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6"/>
      <c r="O601" s="15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customFormat="false" ht="16.5" hidden="false" customHeight="true" outlineLevel="0" collapsed="false">
      <c r="A602" s="13"/>
      <c r="B602" s="14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6"/>
      <c r="O602" s="15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customFormat="false" ht="16.5" hidden="false" customHeight="true" outlineLevel="0" collapsed="false">
      <c r="A603" s="13"/>
      <c r="B603" s="14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6"/>
      <c r="O603" s="15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customFormat="false" ht="16.5" hidden="false" customHeight="true" outlineLevel="0" collapsed="false">
      <c r="A604" s="13"/>
      <c r="B604" s="14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6"/>
      <c r="O604" s="15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customFormat="false" ht="16.5" hidden="false" customHeight="true" outlineLevel="0" collapsed="false">
      <c r="A605" s="13"/>
      <c r="B605" s="14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6"/>
      <c r="O605" s="15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customFormat="false" ht="16.5" hidden="false" customHeight="true" outlineLevel="0" collapsed="false">
      <c r="A606" s="13"/>
      <c r="B606" s="14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6"/>
      <c r="O606" s="15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customFormat="false" ht="16.5" hidden="false" customHeight="true" outlineLevel="0" collapsed="false">
      <c r="A607" s="13"/>
      <c r="B607" s="14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6"/>
      <c r="O607" s="15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customFormat="false" ht="16.5" hidden="false" customHeight="true" outlineLevel="0" collapsed="false">
      <c r="A608" s="13"/>
      <c r="B608" s="14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6"/>
      <c r="O608" s="15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customFormat="false" ht="16.5" hidden="false" customHeight="true" outlineLevel="0" collapsed="false">
      <c r="A609" s="13"/>
      <c r="B609" s="14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6"/>
      <c r="O609" s="15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customFormat="false" ht="16.5" hidden="false" customHeight="true" outlineLevel="0" collapsed="false">
      <c r="A610" s="13"/>
      <c r="B610" s="14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6"/>
      <c r="O610" s="15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customFormat="false" ht="16.5" hidden="false" customHeight="true" outlineLevel="0" collapsed="false">
      <c r="A611" s="13"/>
      <c r="B611" s="14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6"/>
      <c r="O611" s="15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customFormat="false" ht="16.5" hidden="false" customHeight="true" outlineLevel="0" collapsed="false">
      <c r="A612" s="13"/>
      <c r="B612" s="14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6"/>
      <c r="O612" s="15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customFormat="false" ht="16.5" hidden="false" customHeight="true" outlineLevel="0" collapsed="false">
      <c r="A613" s="13"/>
      <c r="B613" s="14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6"/>
      <c r="O613" s="15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customFormat="false" ht="16.5" hidden="false" customHeight="true" outlineLevel="0" collapsed="false">
      <c r="A614" s="13"/>
      <c r="B614" s="14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6"/>
      <c r="O614" s="15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customFormat="false" ht="16.5" hidden="false" customHeight="true" outlineLevel="0" collapsed="false">
      <c r="A615" s="13"/>
      <c r="B615" s="14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6"/>
      <c r="O615" s="15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customFormat="false" ht="16.5" hidden="false" customHeight="true" outlineLevel="0" collapsed="false">
      <c r="A616" s="13"/>
      <c r="B616" s="14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6"/>
      <c r="O616" s="15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customFormat="false" ht="16.5" hidden="false" customHeight="true" outlineLevel="0" collapsed="false">
      <c r="A617" s="13"/>
      <c r="B617" s="14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6"/>
      <c r="O617" s="15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customFormat="false" ht="16.5" hidden="false" customHeight="true" outlineLevel="0" collapsed="false">
      <c r="A618" s="13"/>
      <c r="B618" s="14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6"/>
      <c r="O618" s="15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customFormat="false" ht="16.5" hidden="false" customHeight="true" outlineLevel="0" collapsed="false">
      <c r="A619" s="13"/>
      <c r="B619" s="14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6"/>
      <c r="O619" s="15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customFormat="false" ht="16.5" hidden="false" customHeight="true" outlineLevel="0" collapsed="false">
      <c r="A620" s="13"/>
      <c r="B620" s="14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6"/>
      <c r="O620" s="15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customFormat="false" ht="16.5" hidden="false" customHeight="true" outlineLevel="0" collapsed="false">
      <c r="A621" s="13"/>
      <c r="B621" s="14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6"/>
      <c r="O621" s="15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customFormat="false" ht="16.5" hidden="false" customHeight="true" outlineLevel="0" collapsed="false">
      <c r="A622" s="13"/>
      <c r="B622" s="14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6"/>
      <c r="O622" s="15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customFormat="false" ht="16.5" hidden="false" customHeight="true" outlineLevel="0" collapsed="false">
      <c r="A623" s="13"/>
      <c r="B623" s="14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6"/>
      <c r="O623" s="15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customFormat="false" ht="16.5" hidden="false" customHeight="true" outlineLevel="0" collapsed="false">
      <c r="A624" s="13"/>
      <c r="B624" s="14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6"/>
      <c r="O624" s="15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customFormat="false" ht="16.5" hidden="false" customHeight="true" outlineLevel="0" collapsed="false">
      <c r="A625" s="13"/>
      <c r="B625" s="14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6"/>
      <c r="O625" s="15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customFormat="false" ht="16.5" hidden="false" customHeight="true" outlineLevel="0" collapsed="false">
      <c r="A626" s="13"/>
      <c r="B626" s="14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6"/>
      <c r="O626" s="15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customFormat="false" ht="16.5" hidden="false" customHeight="true" outlineLevel="0" collapsed="false">
      <c r="A627" s="13"/>
      <c r="B627" s="14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6"/>
      <c r="O627" s="15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customFormat="false" ht="16.5" hidden="false" customHeight="true" outlineLevel="0" collapsed="false">
      <c r="A628" s="13"/>
      <c r="B628" s="14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6"/>
      <c r="O628" s="15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customFormat="false" ht="16.5" hidden="false" customHeight="true" outlineLevel="0" collapsed="false">
      <c r="A629" s="13"/>
      <c r="B629" s="14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6"/>
      <c r="O629" s="15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customFormat="false" ht="16.5" hidden="false" customHeight="true" outlineLevel="0" collapsed="false">
      <c r="A630" s="13"/>
      <c r="B630" s="14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6"/>
      <c r="O630" s="15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customFormat="false" ht="16.5" hidden="false" customHeight="true" outlineLevel="0" collapsed="false">
      <c r="A631" s="13"/>
      <c r="B631" s="14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6"/>
      <c r="O631" s="15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customFormat="false" ht="16.5" hidden="false" customHeight="true" outlineLevel="0" collapsed="false">
      <c r="A632" s="13"/>
      <c r="B632" s="14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6"/>
      <c r="O632" s="15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customFormat="false" ht="16.5" hidden="false" customHeight="true" outlineLevel="0" collapsed="false">
      <c r="A633" s="13"/>
      <c r="B633" s="14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6"/>
      <c r="O633" s="15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customFormat="false" ht="16.5" hidden="false" customHeight="true" outlineLevel="0" collapsed="false">
      <c r="A634" s="13"/>
      <c r="B634" s="14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6"/>
      <c r="O634" s="15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customFormat="false" ht="16.5" hidden="false" customHeight="true" outlineLevel="0" collapsed="false">
      <c r="A635" s="13"/>
      <c r="B635" s="14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6"/>
      <c r="O635" s="15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customFormat="false" ht="16.5" hidden="false" customHeight="true" outlineLevel="0" collapsed="false">
      <c r="A636" s="13"/>
      <c r="B636" s="14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6"/>
      <c r="O636" s="15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customFormat="false" ht="16.5" hidden="false" customHeight="true" outlineLevel="0" collapsed="false">
      <c r="A637" s="13"/>
      <c r="B637" s="14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6"/>
      <c r="O637" s="15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customFormat="false" ht="16.5" hidden="false" customHeight="true" outlineLevel="0" collapsed="false">
      <c r="A638" s="13"/>
      <c r="B638" s="14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6"/>
      <c r="O638" s="15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customFormat="false" ht="16.5" hidden="false" customHeight="true" outlineLevel="0" collapsed="false">
      <c r="A639" s="13"/>
      <c r="B639" s="14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6"/>
      <c r="O639" s="15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customFormat="false" ht="16.5" hidden="false" customHeight="true" outlineLevel="0" collapsed="false">
      <c r="A640" s="13"/>
      <c r="B640" s="14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6"/>
      <c r="O640" s="15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customFormat="false" ht="16.5" hidden="false" customHeight="true" outlineLevel="0" collapsed="false">
      <c r="A641" s="13"/>
      <c r="B641" s="14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6"/>
      <c r="O641" s="15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customFormat="false" ht="16.5" hidden="false" customHeight="true" outlineLevel="0" collapsed="false">
      <c r="A642" s="13"/>
      <c r="B642" s="14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6"/>
      <c r="O642" s="15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customFormat="false" ht="16.5" hidden="false" customHeight="true" outlineLevel="0" collapsed="false">
      <c r="A643" s="13"/>
      <c r="B643" s="14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6"/>
      <c r="O643" s="15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customFormat="false" ht="16.5" hidden="false" customHeight="true" outlineLevel="0" collapsed="false">
      <c r="A644" s="13"/>
      <c r="B644" s="14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6"/>
      <c r="O644" s="15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customFormat="false" ht="16.5" hidden="false" customHeight="true" outlineLevel="0" collapsed="false">
      <c r="A645" s="13"/>
      <c r="B645" s="14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6"/>
      <c r="O645" s="15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customFormat="false" ht="16.5" hidden="false" customHeight="true" outlineLevel="0" collapsed="false">
      <c r="A646" s="13"/>
      <c r="B646" s="14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6"/>
      <c r="O646" s="15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customFormat="false" ht="16.5" hidden="false" customHeight="true" outlineLevel="0" collapsed="false">
      <c r="A647" s="13"/>
      <c r="B647" s="14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6"/>
      <c r="O647" s="15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customFormat="false" ht="16.5" hidden="false" customHeight="true" outlineLevel="0" collapsed="false">
      <c r="A648" s="13"/>
      <c r="B648" s="14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6"/>
      <c r="O648" s="15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customFormat="false" ht="16.5" hidden="false" customHeight="true" outlineLevel="0" collapsed="false">
      <c r="A649" s="13"/>
      <c r="B649" s="14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6"/>
      <c r="O649" s="15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customFormat="false" ht="16.5" hidden="false" customHeight="true" outlineLevel="0" collapsed="false">
      <c r="A650" s="13"/>
      <c r="B650" s="14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6"/>
      <c r="O650" s="15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customFormat="false" ht="16.5" hidden="false" customHeight="true" outlineLevel="0" collapsed="false">
      <c r="A651" s="13"/>
      <c r="B651" s="14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6"/>
      <c r="O651" s="15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customFormat="false" ht="16.5" hidden="false" customHeight="true" outlineLevel="0" collapsed="false">
      <c r="A652" s="13"/>
      <c r="B652" s="14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6"/>
      <c r="O652" s="15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customFormat="false" ht="16.5" hidden="false" customHeight="true" outlineLevel="0" collapsed="false">
      <c r="A653" s="13"/>
      <c r="B653" s="14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6"/>
      <c r="O653" s="15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customFormat="false" ht="16.5" hidden="false" customHeight="true" outlineLevel="0" collapsed="false">
      <c r="A654" s="13"/>
      <c r="B654" s="14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6"/>
      <c r="O654" s="15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customFormat="false" ht="16.5" hidden="false" customHeight="true" outlineLevel="0" collapsed="false">
      <c r="A655" s="13"/>
      <c r="B655" s="14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6"/>
      <c r="O655" s="15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customFormat="false" ht="16.5" hidden="false" customHeight="true" outlineLevel="0" collapsed="false">
      <c r="A656" s="13"/>
      <c r="B656" s="14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6"/>
      <c r="O656" s="15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customFormat="false" ht="16.5" hidden="false" customHeight="true" outlineLevel="0" collapsed="false">
      <c r="A657" s="13"/>
      <c r="B657" s="14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6"/>
      <c r="O657" s="15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customFormat="false" ht="16.5" hidden="false" customHeight="true" outlineLevel="0" collapsed="false">
      <c r="A658" s="13"/>
      <c r="B658" s="14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6"/>
      <c r="O658" s="15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customFormat="false" ht="16.5" hidden="false" customHeight="true" outlineLevel="0" collapsed="false">
      <c r="A659" s="13"/>
      <c r="B659" s="14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6"/>
      <c r="O659" s="15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customFormat="false" ht="16.5" hidden="false" customHeight="true" outlineLevel="0" collapsed="false">
      <c r="A660" s="13"/>
      <c r="B660" s="14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6"/>
      <c r="O660" s="15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customFormat="false" ht="16.5" hidden="false" customHeight="true" outlineLevel="0" collapsed="false">
      <c r="A661" s="13"/>
      <c r="B661" s="14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6"/>
      <c r="O661" s="15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customFormat="false" ht="16.5" hidden="false" customHeight="true" outlineLevel="0" collapsed="false">
      <c r="A662" s="13"/>
      <c r="B662" s="14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6"/>
      <c r="O662" s="15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customFormat="false" ht="16.5" hidden="false" customHeight="true" outlineLevel="0" collapsed="false">
      <c r="A663" s="13"/>
      <c r="B663" s="14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6"/>
      <c r="O663" s="15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customFormat="false" ht="16.5" hidden="false" customHeight="true" outlineLevel="0" collapsed="false">
      <c r="A664" s="13"/>
      <c r="B664" s="14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6"/>
      <c r="O664" s="15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customFormat="false" ht="16.5" hidden="false" customHeight="true" outlineLevel="0" collapsed="false">
      <c r="A665" s="13"/>
      <c r="B665" s="14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6"/>
      <c r="O665" s="15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customFormat="false" ht="16.5" hidden="false" customHeight="true" outlineLevel="0" collapsed="false">
      <c r="A666" s="13"/>
      <c r="B666" s="14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6"/>
      <c r="O666" s="15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customFormat="false" ht="16.5" hidden="false" customHeight="true" outlineLevel="0" collapsed="false">
      <c r="A667" s="13"/>
      <c r="B667" s="14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6"/>
      <c r="O667" s="15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customFormat="false" ht="16.5" hidden="false" customHeight="true" outlineLevel="0" collapsed="false">
      <c r="A668" s="13"/>
      <c r="B668" s="14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6"/>
      <c r="O668" s="15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customFormat="false" ht="16.5" hidden="false" customHeight="true" outlineLevel="0" collapsed="false">
      <c r="A669" s="13"/>
      <c r="B669" s="14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6"/>
      <c r="O669" s="15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customFormat="false" ht="16.5" hidden="false" customHeight="true" outlineLevel="0" collapsed="false">
      <c r="A670" s="13"/>
      <c r="B670" s="14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6"/>
      <c r="O670" s="15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customFormat="false" ht="16.5" hidden="false" customHeight="true" outlineLevel="0" collapsed="false">
      <c r="A671" s="13"/>
      <c r="B671" s="14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6"/>
      <c r="O671" s="15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customFormat="false" ht="16.5" hidden="false" customHeight="true" outlineLevel="0" collapsed="false">
      <c r="A672" s="13"/>
      <c r="B672" s="14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6"/>
      <c r="O672" s="15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customFormat="false" ht="16.5" hidden="false" customHeight="true" outlineLevel="0" collapsed="false">
      <c r="A673" s="13"/>
      <c r="B673" s="14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6"/>
      <c r="O673" s="15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customFormat="false" ht="16.5" hidden="false" customHeight="true" outlineLevel="0" collapsed="false">
      <c r="A674" s="13"/>
      <c r="B674" s="14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6"/>
      <c r="O674" s="15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customFormat="false" ht="16.5" hidden="false" customHeight="true" outlineLevel="0" collapsed="false">
      <c r="A675" s="13"/>
      <c r="B675" s="14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6"/>
      <c r="O675" s="15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customFormat="false" ht="16.5" hidden="false" customHeight="true" outlineLevel="0" collapsed="false">
      <c r="A676" s="13"/>
      <c r="B676" s="14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6"/>
      <c r="O676" s="15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customFormat="false" ht="16.5" hidden="false" customHeight="true" outlineLevel="0" collapsed="false">
      <c r="A677" s="13"/>
      <c r="B677" s="14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6"/>
      <c r="O677" s="15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customFormat="false" ht="16.5" hidden="false" customHeight="true" outlineLevel="0" collapsed="false">
      <c r="A678" s="13"/>
      <c r="B678" s="14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6"/>
      <c r="O678" s="15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customFormat="false" ht="16.5" hidden="false" customHeight="true" outlineLevel="0" collapsed="false">
      <c r="A679" s="13"/>
      <c r="B679" s="14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6"/>
      <c r="O679" s="15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customFormat="false" ht="16.5" hidden="false" customHeight="true" outlineLevel="0" collapsed="false">
      <c r="A680" s="13"/>
      <c r="B680" s="14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6"/>
      <c r="O680" s="15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customFormat="false" ht="16.5" hidden="false" customHeight="true" outlineLevel="0" collapsed="false">
      <c r="A681" s="13"/>
      <c r="B681" s="14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6"/>
      <c r="O681" s="15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customFormat="false" ht="16.5" hidden="false" customHeight="true" outlineLevel="0" collapsed="false">
      <c r="A682" s="13"/>
      <c r="B682" s="14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6"/>
      <c r="O682" s="15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customFormat="false" ht="16.5" hidden="false" customHeight="true" outlineLevel="0" collapsed="false">
      <c r="A683" s="13"/>
      <c r="B683" s="14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6"/>
      <c r="O683" s="15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customFormat="false" ht="16.5" hidden="false" customHeight="true" outlineLevel="0" collapsed="false">
      <c r="A684" s="13"/>
      <c r="B684" s="14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6"/>
      <c r="O684" s="15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customFormat="false" ht="16.5" hidden="false" customHeight="true" outlineLevel="0" collapsed="false">
      <c r="A685" s="13"/>
      <c r="B685" s="14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6"/>
      <c r="O685" s="15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customFormat="false" ht="16.5" hidden="false" customHeight="true" outlineLevel="0" collapsed="false">
      <c r="A686" s="13"/>
      <c r="B686" s="14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6"/>
      <c r="O686" s="15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customFormat="false" ht="16.5" hidden="false" customHeight="true" outlineLevel="0" collapsed="false">
      <c r="A687" s="13"/>
      <c r="B687" s="14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6"/>
      <c r="O687" s="15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customFormat="false" ht="16.5" hidden="false" customHeight="true" outlineLevel="0" collapsed="false">
      <c r="A688" s="13"/>
      <c r="B688" s="14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6"/>
      <c r="O688" s="15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customFormat="false" ht="16.5" hidden="false" customHeight="true" outlineLevel="0" collapsed="false">
      <c r="A689" s="13"/>
      <c r="B689" s="14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6"/>
      <c r="O689" s="15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customFormat="false" ht="16.5" hidden="false" customHeight="true" outlineLevel="0" collapsed="false">
      <c r="A690" s="13"/>
      <c r="B690" s="14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6"/>
      <c r="O690" s="15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customFormat="false" ht="16.5" hidden="false" customHeight="true" outlineLevel="0" collapsed="false">
      <c r="A691" s="13"/>
      <c r="B691" s="14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6"/>
      <c r="O691" s="15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customFormat="false" ht="16.5" hidden="false" customHeight="true" outlineLevel="0" collapsed="false">
      <c r="A692" s="13"/>
      <c r="B692" s="14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6"/>
      <c r="O692" s="15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customFormat="false" ht="16.5" hidden="false" customHeight="true" outlineLevel="0" collapsed="false">
      <c r="A693" s="13"/>
      <c r="B693" s="14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6"/>
      <c r="O693" s="15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customFormat="false" ht="16.5" hidden="false" customHeight="true" outlineLevel="0" collapsed="false">
      <c r="A694" s="13"/>
      <c r="B694" s="14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6"/>
      <c r="O694" s="15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customFormat="false" ht="16.5" hidden="false" customHeight="true" outlineLevel="0" collapsed="false">
      <c r="A695" s="13"/>
      <c r="B695" s="14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6"/>
      <c r="O695" s="15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customFormat="false" ht="16.5" hidden="false" customHeight="true" outlineLevel="0" collapsed="false">
      <c r="A696" s="13"/>
      <c r="B696" s="14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6"/>
      <c r="O696" s="15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customFormat="false" ht="16.5" hidden="false" customHeight="true" outlineLevel="0" collapsed="false">
      <c r="A697" s="13"/>
      <c r="B697" s="14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6"/>
      <c r="O697" s="15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customFormat="false" ht="16.5" hidden="false" customHeight="true" outlineLevel="0" collapsed="false">
      <c r="A698" s="13"/>
      <c r="B698" s="14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6"/>
      <c r="O698" s="15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customFormat="false" ht="16.5" hidden="false" customHeight="true" outlineLevel="0" collapsed="false">
      <c r="A699" s="13"/>
      <c r="B699" s="14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6"/>
      <c r="O699" s="15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customFormat="false" ht="16.5" hidden="false" customHeight="true" outlineLevel="0" collapsed="false">
      <c r="A700" s="13"/>
      <c r="B700" s="14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6"/>
      <c r="O700" s="15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customFormat="false" ht="16.5" hidden="false" customHeight="true" outlineLevel="0" collapsed="false">
      <c r="A701" s="13"/>
      <c r="B701" s="14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6"/>
      <c r="O701" s="15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customFormat="false" ht="16.5" hidden="false" customHeight="true" outlineLevel="0" collapsed="false">
      <c r="A702" s="13"/>
      <c r="B702" s="14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6"/>
      <c r="O702" s="15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customFormat="false" ht="16.5" hidden="false" customHeight="true" outlineLevel="0" collapsed="false">
      <c r="A703" s="13"/>
      <c r="B703" s="14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6"/>
      <c r="O703" s="15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customFormat="false" ht="16.5" hidden="false" customHeight="true" outlineLevel="0" collapsed="false">
      <c r="A704" s="13"/>
      <c r="B704" s="14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6"/>
      <c r="O704" s="15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customFormat="false" ht="16.5" hidden="false" customHeight="true" outlineLevel="0" collapsed="false">
      <c r="A705" s="13"/>
      <c r="B705" s="14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6"/>
      <c r="O705" s="15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customFormat="false" ht="16.5" hidden="false" customHeight="true" outlineLevel="0" collapsed="false">
      <c r="A706" s="13"/>
      <c r="B706" s="14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6"/>
      <c r="O706" s="15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customFormat="false" ht="16.5" hidden="false" customHeight="true" outlineLevel="0" collapsed="false">
      <c r="A707" s="13"/>
      <c r="B707" s="14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6"/>
      <c r="O707" s="15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customFormat="false" ht="16.5" hidden="false" customHeight="true" outlineLevel="0" collapsed="false">
      <c r="A708" s="13"/>
      <c r="B708" s="14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6"/>
      <c r="O708" s="15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customFormat="false" ht="16.5" hidden="false" customHeight="true" outlineLevel="0" collapsed="false">
      <c r="A709" s="13"/>
      <c r="B709" s="14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6"/>
      <c r="O709" s="15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customFormat="false" ht="16.5" hidden="false" customHeight="true" outlineLevel="0" collapsed="false">
      <c r="A710" s="13"/>
      <c r="B710" s="14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6"/>
      <c r="O710" s="15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customFormat="false" ht="16.5" hidden="false" customHeight="true" outlineLevel="0" collapsed="false">
      <c r="A711" s="13"/>
      <c r="B711" s="14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6"/>
      <c r="O711" s="15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customFormat="false" ht="16.5" hidden="false" customHeight="true" outlineLevel="0" collapsed="false">
      <c r="A712" s="13"/>
      <c r="B712" s="14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6"/>
      <c r="O712" s="15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customFormat="false" ht="16.5" hidden="false" customHeight="true" outlineLevel="0" collapsed="false">
      <c r="A713" s="13"/>
      <c r="B713" s="14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6"/>
      <c r="O713" s="15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customFormat="false" ht="16.5" hidden="false" customHeight="true" outlineLevel="0" collapsed="false">
      <c r="A714" s="13"/>
      <c r="B714" s="14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6"/>
      <c r="O714" s="15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customFormat="false" ht="16.5" hidden="false" customHeight="true" outlineLevel="0" collapsed="false">
      <c r="A715" s="13"/>
      <c r="B715" s="14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6"/>
      <c r="O715" s="15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customFormat="false" ht="16.5" hidden="false" customHeight="true" outlineLevel="0" collapsed="false">
      <c r="A716" s="13"/>
      <c r="B716" s="14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6"/>
      <c r="O716" s="15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customFormat="false" ht="16.5" hidden="false" customHeight="true" outlineLevel="0" collapsed="false">
      <c r="A717" s="13"/>
      <c r="B717" s="14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6"/>
      <c r="O717" s="15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customFormat="false" ht="16.5" hidden="false" customHeight="true" outlineLevel="0" collapsed="false">
      <c r="A718" s="13"/>
      <c r="B718" s="14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6"/>
      <c r="O718" s="15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customFormat="false" ht="16.5" hidden="false" customHeight="true" outlineLevel="0" collapsed="false">
      <c r="A719" s="13"/>
      <c r="B719" s="14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6"/>
      <c r="O719" s="15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customFormat="false" ht="16.5" hidden="false" customHeight="true" outlineLevel="0" collapsed="false">
      <c r="A720" s="13"/>
      <c r="B720" s="14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6"/>
      <c r="O720" s="15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customFormat="false" ht="16.5" hidden="false" customHeight="true" outlineLevel="0" collapsed="false">
      <c r="A721" s="13"/>
      <c r="B721" s="14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6"/>
      <c r="O721" s="15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customFormat="false" ht="16.5" hidden="false" customHeight="true" outlineLevel="0" collapsed="false">
      <c r="A722" s="13"/>
      <c r="B722" s="14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6"/>
      <c r="O722" s="15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customFormat="false" ht="16.5" hidden="false" customHeight="true" outlineLevel="0" collapsed="false">
      <c r="A723" s="13"/>
      <c r="B723" s="14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6"/>
      <c r="O723" s="15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customFormat="false" ht="16.5" hidden="false" customHeight="true" outlineLevel="0" collapsed="false">
      <c r="A724" s="13"/>
      <c r="B724" s="14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6"/>
      <c r="O724" s="15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customFormat="false" ht="16.5" hidden="false" customHeight="true" outlineLevel="0" collapsed="false">
      <c r="A725" s="13"/>
      <c r="B725" s="14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6"/>
      <c r="O725" s="15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customFormat="false" ht="16.5" hidden="false" customHeight="true" outlineLevel="0" collapsed="false">
      <c r="A726" s="13"/>
      <c r="B726" s="14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6"/>
      <c r="O726" s="15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customFormat="false" ht="16.5" hidden="false" customHeight="true" outlineLevel="0" collapsed="false">
      <c r="A727" s="13"/>
      <c r="B727" s="14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6"/>
      <c r="O727" s="15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customFormat="false" ht="16.5" hidden="false" customHeight="true" outlineLevel="0" collapsed="false">
      <c r="A728" s="13"/>
      <c r="B728" s="14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6"/>
      <c r="O728" s="15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customFormat="false" ht="16.5" hidden="false" customHeight="true" outlineLevel="0" collapsed="false">
      <c r="A729" s="13"/>
      <c r="B729" s="14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6"/>
      <c r="O729" s="15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customFormat="false" ht="16.5" hidden="false" customHeight="true" outlineLevel="0" collapsed="false">
      <c r="A730" s="13"/>
      <c r="B730" s="14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6"/>
      <c r="O730" s="15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customFormat="false" ht="16.5" hidden="false" customHeight="true" outlineLevel="0" collapsed="false">
      <c r="A731" s="13"/>
      <c r="B731" s="14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6"/>
      <c r="O731" s="15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customFormat="false" ht="16.5" hidden="false" customHeight="true" outlineLevel="0" collapsed="false">
      <c r="A732" s="13"/>
      <c r="B732" s="14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6"/>
      <c r="O732" s="15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customFormat="false" ht="16.5" hidden="false" customHeight="true" outlineLevel="0" collapsed="false">
      <c r="A733" s="13"/>
      <c r="B733" s="14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6"/>
      <c r="O733" s="15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customFormat="false" ht="16.5" hidden="false" customHeight="true" outlineLevel="0" collapsed="false">
      <c r="A734" s="13"/>
      <c r="B734" s="14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6"/>
      <c r="O734" s="15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customFormat="false" ht="16.5" hidden="false" customHeight="true" outlineLevel="0" collapsed="false">
      <c r="A735" s="13"/>
      <c r="B735" s="14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6"/>
      <c r="O735" s="15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customFormat="false" ht="16.5" hidden="false" customHeight="true" outlineLevel="0" collapsed="false">
      <c r="A736" s="13"/>
      <c r="B736" s="14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6"/>
      <c r="O736" s="15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customFormat="false" ht="16.5" hidden="false" customHeight="true" outlineLevel="0" collapsed="false">
      <c r="A737" s="13"/>
      <c r="B737" s="14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6"/>
      <c r="O737" s="15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customFormat="false" ht="16.5" hidden="false" customHeight="true" outlineLevel="0" collapsed="false">
      <c r="A738" s="13"/>
      <c r="B738" s="14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6"/>
      <c r="O738" s="15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customFormat="false" ht="16.5" hidden="false" customHeight="true" outlineLevel="0" collapsed="false">
      <c r="A739" s="13"/>
      <c r="B739" s="14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6"/>
      <c r="O739" s="15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customFormat="false" ht="16.5" hidden="false" customHeight="true" outlineLevel="0" collapsed="false">
      <c r="A740" s="13"/>
      <c r="B740" s="14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6"/>
      <c r="O740" s="15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customFormat="false" ht="16.5" hidden="false" customHeight="true" outlineLevel="0" collapsed="false">
      <c r="A741" s="13"/>
      <c r="B741" s="14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6"/>
      <c r="O741" s="15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customFormat="false" ht="16.5" hidden="false" customHeight="true" outlineLevel="0" collapsed="false">
      <c r="A742" s="13"/>
      <c r="B742" s="14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6"/>
      <c r="O742" s="15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customFormat="false" ht="16.5" hidden="false" customHeight="true" outlineLevel="0" collapsed="false">
      <c r="A743" s="13"/>
      <c r="B743" s="14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6"/>
      <c r="O743" s="15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customFormat="false" ht="16.5" hidden="false" customHeight="true" outlineLevel="0" collapsed="false">
      <c r="A744" s="13"/>
      <c r="B744" s="14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6"/>
      <c r="O744" s="15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customFormat="false" ht="16.5" hidden="false" customHeight="true" outlineLevel="0" collapsed="false">
      <c r="A745" s="13"/>
      <c r="B745" s="14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6"/>
      <c r="O745" s="15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customFormat="false" ht="16.5" hidden="false" customHeight="true" outlineLevel="0" collapsed="false">
      <c r="A746" s="13"/>
      <c r="B746" s="14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6"/>
      <c r="O746" s="15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customFormat="false" ht="16.5" hidden="false" customHeight="true" outlineLevel="0" collapsed="false">
      <c r="A747" s="13"/>
      <c r="B747" s="14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6"/>
      <c r="O747" s="15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customFormat="false" ht="16.5" hidden="false" customHeight="true" outlineLevel="0" collapsed="false">
      <c r="A748" s="13"/>
      <c r="B748" s="14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6"/>
      <c r="O748" s="15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customFormat="false" ht="16.5" hidden="false" customHeight="true" outlineLevel="0" collapsed="false">
      <c r="A749" s="13"/>
      <c r="B749" s="14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6"/>
      <c r="O749" s="15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customFormat="false" ht="16.5" hidden="false" customHeight="true" outlineLevel="0" collapsed="false">
      <c r="A750" s="13"/>
      <c r="B750" s="14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6"/>
      <c r="O750" s="15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customFormat="false" ht="16.5" hidden="false" customHeight="true" outlineLevel="0" collapsed="false">
      <c r="A751" s="13"/>
      <c r="B751" s="14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6"/>
      <c r="O751" s="15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customFormat="false" ht="16.5" hidden="false" customHeight="true" outlineLevel="0" collapsed="false">
      <c r="A752" s="13"/>
      <c r="B752" s="14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6"/>
      <c r="O752" s="15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customFormat="false" ht="16.5" hidden="false" customHeight="true" outlineLevel="0" collapsed="false">
      <c r="A753" s="13"/>
      <c r="B753" s="14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6"/>
      <c r="O753" s="15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customFormat="false" ht="16.5" hidden="false" customHeight="true" outlineLevel="0" collapsed="false">
      <c r="A754" s="13"/>
      <c r="B754" s="14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6"/>
      <c r="O754" s="15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customFormat="false" ht="16.5" hidden="false" customHeight="true" outlineLevel="0" collapsed="false">
      <c r="A755" s="13"/>
      <c r="B755" s="14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6"/>
      <c r="O755" s="15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customFormat="false" ht="16.5" hidden="false" customHeight="true" outlineLevel="0" collapsed="false">
      <c r="A756" s="13"/>
      <c r="B756" s="14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6"/>
      <c r="O756" s="15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customFormat="false" ht="16.5" hidden="false" customHeight="true" outlineLevel="0" collapsed="false">
      <c r="A757" s="13"/>
      <c r="B757" s="14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6"/>
      <c r="O757" s="15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customFormat="false" ht="16.5" hidden="false" customHeight="true" outlineLevel="0" collapsed="false">
      <c r="A758" s="13"/>
      <c r="B758" s="14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6"/>
      <c r="O758" s="15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customFormat="false" ht="16.5" hidden="false" customHeight="true" outlineLevel="0" collapsed="false">
      <c r="A759" s="13"/>
      <c r="B759" s="14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6"/>
      <c r="O759" s="15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customFormat="false" ht="16.5" hidden="false" customHeight="true" outlineLevel="0" collapsed="false">
      <c r="A760" s="13"/>
      <c r="B760" s="14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6"/>
      <c r="O760" s="15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customFormat="false" ht="16.5" hidden="false" customHeight="true" outlineLevel="0" collapsed="false">
      <c r="A761" s="13"/>
      <c r="B761" s="14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6"/>
      <c r="O761" s="15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customFormat="false" ht="16.5" hidden="false" customHeight="true" outlineLevel="0" collapsed="false">
      <c r="A762" s="13"/>
      <c r="B762" s="14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6"/>
      <c r="O762" s="15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customFormat="false" ht="16.5" hidden="false" customHeight="true" outlineLevel="0" collapsed="false">
      <c r="A763" s="13"/>
      <c r="B763" s="14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6"/>
      <c r="O763" s="15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customFormat="false" ht="16.5" hidden="false" customHeight="true" outlineLevel="0" collapsed="false">
      <c r="A764" s="13"/>
      <c r="B764" s="14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6"/>
      <c r="O764" s="15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customFormat="false" ht="16.5" hidden="false" customHeight="true" outlineLevel="0" collapsed="false">
      <c r="A765" s="13"/>
      <c r="B765" s="14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6"/>
      <c r="O765" s="15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customFormat="false" ht="16.5" hidden="false" customHeight="true" outlineLevel="0" collapsed="false">
      <c r="A766" s="13"/>
      <c r="B766" s="14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6"/>
      <c r="O766" s="15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customFormat="false" ht="16.5" hidden="false" customHeight="true" outlineLevel="0" collapsed="false">
      <c r="A767" s="13"/>
      <c r="B767" s="14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6"/>
      <c r="O767" s="15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customFormat="false" ht="16.5" hidden="false" customHeight="true" outlineLevel="0" collapsed="false">
      <c r="A768" s="13"/>
      <c r="B768" s="14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6"/>
      <c r="O768" s="15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customFormat="false" ht="16.5" hidden="false" customHeight="true" outlineLevel="0" collapsed="false">
      <c r="A769" s="13"/>
      <c r="B769" s="14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6"/>
      <c r="O769" s="15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customFormat="false" ht="16.5" hidden="false" customHeight="true" outlineLevel="0" collapsed="false">
      <c r="A770" s="13"/>
      <c r="B770" s="14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6"/>
      <c r="O770" s="15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customFormat="false" ht="16.5" hidden="false" customHeight="true" outlineLevel="0" collapsed="false">
      <c r="A771" s="13"/>
      <c r="B771" s="14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6"/>
      <c r="O771" s="15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customFormat="false" ht="16.5" hidden="false" customHeight="true" outlineLevel="0" collapsed="false">
      <c r="A772" s="13"/>
      <c r="B772" s="14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6"/>
      <c r="O772" s="15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customFormat="false" ht="16.5" hidden="false" customHeight="true" outlineLevel="0" collapsed="false">
      <c r="A773" s="13"/>
      <c r="B773" s="14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6"/>
      <c r="O773" s="15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customFormat="false" ht="16.5" hidden="false" customHeight="true" outlineLevel="0" collapsed="false">
      <c r="A774" s="13"/>
      <c r="B774" s="14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6"/>
      <c r="O774" s="15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customFormat="false" ht="16.5" hidden="false" customHeight="true" outlineLevel="0" collapsed="false">
      <c r="A775" s="13"/>
      <c r="B775" s="14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6"/>
      <c r="O775" s="15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customFormat="false" ht="16.5" hidden="false" customHeight="true" outlineLevel="0" collapsed="false">
      <c r="A776" s="13"/>
      <c r="B776" s="14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6"/>
      <c r="O776" s="15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customFormat="false" ht="16.5" hidden="false" customHeight="true" outlineLevel="0" collapsed="false">
      <c r="A777" s="13"/>
      <c r="B777" s="14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6"/>
      <c r="O777" s="15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customFormat="false" ht="16.5" hidden="false" customHeight="true" outlineLevel="0" collapsed="false">
      <c r="A778" s="13"/>
      <c r="B778" s="14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6"/>
      <c r="O778" s="15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customFormat="false" ht="16.5" hidden="false" customHeight="true" outlineLevel="0" collapsed="false">
      <c r="A779" s="13"/>
      <c r="B779" s="14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6"/>
      <c r="O779" s="15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customFormat="false" ht="16.5" hidden="false" customHeight="true" outlineLevel="0" collapsed="false">
      <c r="A780" s="13"/>
      <c r="B780" s="14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6"/>
      <c r="O780" s="15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customFormat="false" ht="16.5" hidden="false" customHeight="true" outlineLevel="0" collapsed="false">
      <c r="A781" s="13"/>
      <c r="B781" s="14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6"/>
      <c r="O781" s="15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customFormat="false" ht="16.5" hidden="false" customHeight="true" outlineLevel="0" collapsed="false">
      <c r="A782" s="13"/>
      <c r="B782" s="14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6"/>
      <c r="O782" s="15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customFormat="false" ht="16.5" hidden="false" customHeight="true" outlineLevel="0" collapsed="false">
      <c r="A783" s="13"/>
      <c r="B783" s="14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6"/>
      <c r="O783" s="15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customFormat="false" ht="16.5" hidden="false" customHeight="true" outlineLevel="0" collapsed="false">
      <c r="A784" s="13"/>
      <c r="B784" s="14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6"/>
      <c r="O784" s="15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customFormat="false" ht="16.5" hidden="false" customHeight="true" outlineLevel="0" collapsed="false">
      <c r="A785" s="13"/>
      <c r="B785" s="14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6"/>
      <c r="O785" s="15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customFormat="false" ht="16.5" hidden="false" customHeight="true" outlineLevel="0" collapsed="false">
      <c r="A786" s="13"/>
      <c r="B786" s="14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6"/>
      <c r="O786" s="15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customFormat="false" ht="16.5" hidden="false" customHeight="true" outlineLevel="0" collapsed="false">
      <c r="A787" s="13"/>
      <c r="B787" s="14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6"/>
      <c r="O787" s="15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customFormat="false" ht="16.5" hidden="false" customHeight="true" outlineLevel="0" collapsed="false">
      <c r="A788" s="13"/>
      <c r="B788" s="14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6"/>
      <c r="O788" s="15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customFormat="false" ht="16.5" hidden="false" customHeight="true" outlineLevel="0" collapsed="false">
      <c r="A789" s="13"/>
      <c r="B789" s="14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6"/>
      <c r="O789" s="15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customFormat="false" ht="16.5" hidden="false" customHeight="true" outlineLevel="0" collapsed="false">
      <c r="A790" s="13"/>
      <c r="B790" s="14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6"/>
      <c r="O790" s="15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customFormat="false" ht="16.5" hidden="false" customHeight="true" outlineLevel="0" collapsed="false">
      <c r="A791" s="13"/>
      <c r="B791" s="14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6"/>
      <c r="O791" s="15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customFormat="false" ht="16.5" hidden="false" customHeight="true" outlineLevel="0" collapsed="false">
      <c r="A792" s="13"/>
      <c r="B792" s="14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6"/>
      <c r="O792" s="15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customFormat="false" ht="16.5" hidden="false" customHeight="true" outlineLevel="0" collapsed="false">
      <c r="A793" s="13"/>
      <c r="B793" s="14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6"/>
      <c r="O793" s="15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customFormat="false" ht="16.5" hidden="false" customHeight="true" outlineLevel="0" collapsed="false">
      <c r="A794" s="13"/>
      <c r="B794" s="14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6"/>
      <c r="O794" s="15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customFormat="false" ht="16.5" hidden="false" customHeight="true" outlineLevel="0" collapsed="false">
      <c r="A795" s="13"/>
      <c r="B795" s="14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6"/>
      <c r="O795" s="15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customFormat="false" ht="16.5" hidden="false" customHeight="true" outlineLevel="0" collapsed="false">
      <c r="A796" s="13"/>
      <c r="B796" s="14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6"/>
      <c r="O796" s="15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customFormat="false" ht="16.5" hidden="false" customHeight="true" outlineLevel="0" collapsed="false">
      <c r="A797" s="13"/>
      <c r="B797" s="14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6"/>
      <c r="O797" s="15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customFormat="false" ht="16.5" hidden="false" customHeight="true" outlineLevel="0" collapsed="false">
      <c r="A798" s="13"/>
      <c r="B798" s="14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6"/>
      <c r="O798" s="15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customFormat="false" ht="16.5" hidden="false" customHeight="true" outlineLevel="0" collapsed="false">
      <c r="A799" s="13"/>
      <c r="B799" s="14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6"/>
      <c r="O799" s="15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customFormat="false" ht="16.5" hidden="false" customHeight="true" outlineLevel="0" collapsed="false">
      <c r="A800" s="13"/>
      <c r="B800" s="14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6"/>
      <c r="O800" s="15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customFormat="false" ht="16.5" hidden="false" customHeight="true" outlineLevel="0" collapsed="false">
      <c r="A801" s="13"/>
      <c r="B801" s="14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6"/>
      <c r="O801" s="15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customFormat="false" ht="16.5" hidden="false" customHeight="true" outlineLevel="0" collapsed="false">
      <c r="A802" s="13"/>
      <c r="B802" s="14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6"/>
      <c r="O802" s="15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customFormat="false" ht="16.5" hidden="false" customHeight="true" outlineLevel="0" collapsed="false">
      <c r="A803" s="13"/>
      <c r="B803" s="14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6"/>
      <c r="O803" s="15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customFormat="false" ht="16.5" hidden="false" customHeight="true" outlineLevel="0" collapsed="false">
      <c r="A804" s="13"/>
      <c r="B804" s="14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6"/>
      <c r="O804" s="15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customFormat="false" ht="16.5" hidden="false" customHeight="true" outlineLevel="0" collapsed="false">
      <c r="A805" s="13"/>
      <c r="B805" s="14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6"/>
      <c r="O805" s="15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customFormat="false" ht="16.5" hidden="false" customHeight="true" outlineLevel="0" collapsed="false">
      <c r="A806" s="13"/>
      <c r="B806" s="14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6"/>
      <c r="O806" s="15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customFormat="false" ht="16.5" hidden="false" customHeight="true" outlineLevel="0" collapsed="false">
      <c r="A807" s="13"/>
      <c r="B807" s="14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6"/>
      <c r="O807" s="15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customFormat="false" ht="16.5" hidden="false" customHeight="true" outlineLevel="0" collapsed="false">
      <c r="A808" s="13"/>
      <c r="B808" s="14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6"/>
      <c r="O808" s="15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customFormat="false" ht="16.5" hidden="false" customHeight="true" outlineLevel="0" collapsed="false">
      <c r="A809" s="13"/>
      <c r="B809" s="14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6"/>
      <c r="O809" s="15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customFormat="false" ht="16.5" hidden="false" customHeight="true" outlineLevel="0" collapsed="false">
      <c r="A810" s="13"/>
      <c r="B810" s="14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6"/>
      <c r="O810" s="15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customFormat="false" ht="16.5" hidden="false" customHeight="true" outlineLevel="0" collapsed="false">
      <c r="A811" s="13"/>
      <c r="B811" s="14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6"/>
      <c r="O811" s="15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customFormat="false" ht="16.5" hidden="false" customHeight="true" outlineLevel="0" collapsed="false">
      <c r="A812" s="13"/>
      <c r="B812" s="14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6"/>
      <c r="O812" s="15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customFormat="false" ht="16.5" hidden="false" customHeight="true" outlineLevel="0" collapsed="false">
      <c r="A813" s="13"/>
      <c r="B813" s="14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6"/>
      <c r="O813" s="15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customFormat="false" ht="16.5" hidden="false" customHeight="true" outlineLevel="0" collapsed="false">
      <c r="A814" s="13"/>
      <c r="B814" s="14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6"/>
      <c r="O814" s="15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customFormat="false" ht="16.5" hidden="false" customHeight="true" outlineLevel="0" collapsed="false">
      <c r="A815" s="13"/>
      <c r="B815" s="14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6"/>
      <c r="O815" s="15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customFormat="false" ht="16.5" hidden="false" customHeight="true" outlineLevel="0" collapsed="false">
      <c r="A816" s="13"/>
      <c r="B816" s="14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6"/>
      <c r="O816" s="15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customFormat="false" ht="16.5" hidden="false" customHeight="true" outlineLevel="0" collapsed="false">
      <c r="A817" s="13"/>
      <c r="B817" s="14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6"/>
      <c r="O817" s="15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customFormat="false" ht="16.5" hidden="false" customHeight="true" outlineLevel="0" collapsed="false">
      <c r="A818" s="13"/>
      <c r="B818" s="14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6"/>
      <c r="O818" s="15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customFormat="false" ht="16.5" hidden="false" customHeight="true" outlineLevel="0" collapsed="false">
      <c r="A819" s="13"/>
      <c r="B819" s="14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6"/>
      <c r="O819" s="15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customFormat="false" ht="16.5" hidden="false" customHeight="true" outlineLevel="0" collapsed="false">
      <c r="A820" s="13"/>
      <c r="B820" s="14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6"/>
      <c r="O820" s="15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customFormat="false" ht="16.5" hidden="false" customHeight="true" outlineLevel="0" collapsed="false">
      <c r="A821" s="13"/>
      <c r="B821" s="14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6"/>
      <c r="O821" s="15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customFormat="false" ht="16.5" hidden="false" customHeight="true" outlineLevel="0" collapsed="false">
      <c r="A822" s="13"/>
      <c r="B822" s="14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6"/>
      <c r="O822" s="15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customFormat="false" ht="16.5" hidden="false" customHeight="true" outlineLevel="0" collapsed="false">
      <c r="A823" s="13"/>
      <c r="B823" s="14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6"/>
      <c r="O823" s="15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customFormat="false" ht="16.5" hidden="false" customHeight="true" outlineLevel="0" collapsed="false">
      <c r="A824" s="13"/>
      <c r="B824" s="14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6"/>
      <c r="O824" s="15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customFormat="false" ht="16.5" hidden="false" customHeight="true" outlineLevel="0" collapsed="false">
      <c r="A825" s="13"/>
      <c r="B825" s="14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6"/>
      <c r="O825" s="15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customFormat="false" ht="16.5" hidden="false" customHeight="true" outlineLevel="0" collapsed="false">
      <c r="A826" s="13"/>
      <c r="B826" s="14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6"/>
      <c r="O826" s="15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customFormat="false" ht="16.5" hidden="false" customHeight="true" outlineLevel="0" collapsed="false">
      <c r="A827" s="13"/>
      <c r="B827" s="14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6"/>
      <c r="O827" s="15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customFormat="false" ht="16.5" hidden="false" customHeight="true" outlineLevel="0" collapsed="false">
      <c r="A828" s="13"/>
      <c r="B828" s="14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6"/>
      <c r="O828" s="15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customFormat="false" ht="16.5" hidden="false" customHeight="true" outlineLevel="0" collapsed="false">
      <c r="A829" s="13"/>
      <c r="B829" s="14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6"/>
      <c r="O829" s="15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customFormat="false" ht="16.5" hidden="false" customHeight="true" outlineLevel="0" collapsed="false">
      <c r="A830" s="13"/>
      <c r="B830" s="14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6"/>
      <c r="O830" s="15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customFormat="false" ht="16.5" hidden="false" customHeight="true" outlineLevel="0" collapsed="false">
      <c r="A831" s="13"/>
      <c r="B831" s="14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6"/>
      <c r="O831" s="15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customFormat="false" ht="16.5" hidden="false" customHeight="true" outlineLevel="0" collapsed="false">
      <c r="A832" s="13"/>
      <c r="B832" s="14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6"/>
      <c r="O832" s="15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customFormat="false" ht="16.5" hidden="false" customHeight="true" outlineLevel="0" collapsed="false">
      <c r="A833" s="13"/>
      <c r="B833" s="14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6"/>
      <c r="O833" s="15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customFormat="false" ht="16.5" hidden="false" customHeight="true" outlineLevel="0" collapsed="false">
      <c r="A834" s="13"/>
      <c r="B834" s="14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6"/>
      <c r="O834" s="15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customFormat="false" ht="16.5" hidden="false" customHeight="true" outlineLevel="0" collapsed="false">
      <c r="A835" s="13"/>
      <c r="B835" s="14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6"/>
      <c r="O835" s="15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customFormat="false" ht="16.5" hidden="false" customHeight="true" outlineLevel="0" collapsed="false">
      <c r="A836" s="13"/>
      <c r="B836" s="14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6"/>
      <c r="O836" s="15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customFormat="false" ht="16.5" hidden="false" customHeight="true" outlineLevel="0" collapsed="false">
      <c r="A837" s="13"/>
      <c r="B837" s="14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6"/>
      <c r="O837" s="15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customFormat="false" ht="16.5" hidden="false" customHeight="true" outlineLevel="0" collapsed="false">
      <c r="A838" s="13"/>
      <c r="B838" s="14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6"/>
      <c r="O838" s="15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customFormat="false" ht="16.5" hidden="false" customHeight="true" outlineLevel="0" collapsed="false">
      <c r="A839" s="13"/>
      <c r="B839" s="14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6"/>
      <c r="O839" s="15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customFormat="false" ht="16.5" hidden="false" customHeight="true" outlineLevel="0" collapsed="false">
      <c r="A840" s="13"/>
      <c r="B840" s="14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6"/>
      <c r="O840" s="15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customFormat="false" ht="16.5" hidden="false" customHeight="true" outlineLevel="0" collapsed="false">
      <c r="A841" s="13"/>
      <c r="B841" s="14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6"/>
      <c r="O841" s="15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customFormat="false" ht="16.5" hidden="false" customHeight="true" outlineLevel="0" collapsed="false">
      <c r="A842" s="13"/>
      <c r="B842" s="14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6"/>
      <c r="O842" s="15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customFormat="false" ht="16.5" hidden="false" customHeight="true" outlineLevel="0" collapsed="false">
      <c r="A843" s="13"/>
      <c r="B843" s="14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6"/>
      <c r="O843" s="15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customFormat="false" ht="16.5" hidden="false" customHeight="true" outlineLevel="0" collapsed="false">
      <c r="A844" s="13"/>
      <c r="B844" s="14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6"/>
      <c r="O844" s="15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customFormat="false" ht="16.5" hidden="false" customHeight="true" outlineLevel="0" collapsed="false">
      <c r="A845" s="13"/>
      <c r="B845" s="14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6"/>
      <c r="O845" s="15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customFormat="false" ht="16.5" hidden="false" customHeight="true" outlineLevel="0" collapsed="false">
      <c r="A846" s="13"/>
      <c r="B846" s="14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6"/>
      <c r="O846" s="15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customFormat="false" ht="16.5" hidden="false" customHeight="true" outlineLevel="0" collapsed="false">
      <c r="A847" s="13"/>
      <c r="B847" s="14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6"/>
      <c r="O847" s="15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customFormat="false" ht="16.5" hidden="false" customHeight="true" outlineLevel="0" collapsed="false">
      <c r="A848" s="13"/>
      <c r="B848" s="14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6"/>
      <c r="O848" s="15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customFormat="false" ht="16.5" hidden="false" customHeight="true" outlineLevel="0" collapsed="false">
      <c r="A849" s="13"/>
      <c r="B849" s="14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6"/>
      <c r="O849" s="15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customFormat="false" ht="16.5" hidden="false" customHeight="true" outlineLevel="0" collapsed="false">
      <c r="A850" s="13"/>
      <c r="B850" s="14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6"/>
      <c r="O850" s="15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customFormat="false" ht="16.5" hidden="false" customHeight="true" outlineLevel="0" collapsed="false">
      <c r="A851" s="13"/>
      <c r="B851" s="14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6"/>
      <c r="O851" s="15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customFormat="false" ht="16.5" hidden="false" customHeight="true" outlineLevel="0" collapsed="false">
      <c r="A852" s="13"/>
      <c r="B852" s="14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6"/>
      <c r="O852" s="15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customFormat="false" ht="16.5" hidden="false" customHeight="true" outlineLevel="0" collapsed="false">
      <c r="A853" s="13"/>
      <c r="B853" s="14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6"/>
      <c r="O853" s="15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customFormat="false" ht="16.5" hidden="false" customHeight="true" outlineLevel="0" collapsed="false">
      <c r="A854" s="13"/>
      <c r="B854" s="14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6"/>
      <c r="O854" s="15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customFormat="false" ht="16.5" hidden="false" customHeight="true" outlineLevel="0" collapsed="false">
      <c r="A855" s="13"/>
      <c r="B855" s="14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6"/>
      <c r="O855" s="15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customFormat="false" ht="16.5" hidden="false" customHeight="true" outlineLevel="0" collapsed="false">
      <c r="A856" s="13"/>
      <c r="B856" s="14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6"/>
      <c r="O856" s="15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customFormat="false" ht="16.5" hidden="false" customHeight="true" outlineLevel="0" collapsed="false">
      <c r="A857" s="13"/>
      <c r="B857" s="14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6"/>
      <c r="O857" s="15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customFormat="false" ht="16.5" hidden="false" customHeight="true" outlineLevel="0" collapsed="false">
      <c r="A858" s="13"/>
      <c r="B858" s="14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6"/>
      <c r="O858" s="15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customFormat="false" ht="16.5" hidden="false" customHeight="true" outlineLevel="0" collapsed="false">
      <c r="A859" s="13"/>
      <c r="B859" s="14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6"/>
      <c r="O859" s="15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customFormat="false" ht="16.5" hidden="false" customHeight="true" outlineLevel="0" collapsed="false">
      <c r="A860" s="13"/>
      <c r="B860" s="14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6"/>
      <c r="O860" s="15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customFormat="false" ht="16.5" hidden="false" customHeight="true" outlineLevel="0" collapsed="false">
      <c r="A861" s="13"/>
      <c r="B861" s="14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6"/>
      <c r="O861" s="15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customFormat="false" ht="16.5" hidden="false" customHeight="true" outlineLevel="0" collapsed="false">
      <c r="A862" s="13"/>
      <c r="B862" s="14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6"/>
      <c r="O862" s="15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customFormat="false" ht="16.5" hidden="false" customHeight="true" outlineLevel="0" collapsed="false">
      <c r="A863" s="13"/>
      <c r="B863" s="14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6"/>
      <c r="O863" s="15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customFormat="false" ht="16.5" hidden="false" customHeight="true" outlineLevel="0" collapsed="false">
      <c r="A864" s="13"/>
      <c r="B864" s="14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6"/>
      <c r="O864" s="15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customFormat="false" ht="16.5" hidden="false" customHeight="true" outlineLevel="0" collapsed="false">
      <c r="A865" s="13"/>
      <c r="B865" s="14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6"/>
      <c r="O865" s="15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customFormat="false" ht="16.5" hidden="false" customHeight="true" outlineLevel="0" collapsed="false">
      <c r="A866" s="13"/>
      <c r="B866" s="14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6"/>
      <c r="O866" s="15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customFormat="false" ht="16.5" hidden="false" customHeight="true" outlineLevel="0" collapsed="false">
      <c r="A867" s="13"/>
      <c r="B867" s="14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6"/>
      <c r="O867" s="15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customFormat="false" ht="16.5" hidden="false" customHeight="true" outlineLevel="0" collapsed="false">
      <c r="A868" s="13"/>
      <c r="B868" s="14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6"/>
      <c r="O868" s="15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customFormat="false" ht="16.5" hidden="false" customHeight="true" outlineLevel="0" collapsed="false">
      <c r="A869" s="13"/>
      <c r="B869" s="14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6"/>
      <c r="O869" s="15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customFormat="false" ht="16.5" hidden="false" customHeight="true" outlineLevel="0" collapsed="false">
      <c r="A870" s="13"/>
      <c r="B870" s="14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6"/>
      <c r="O870" s="15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customFormat="false" ht="16.5" hidden="false" customHeight="true" outlineLevel="0" collapsed="false">
      <c r="A871" s="13"/>
      <c r="B871" s="14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6"/>
      <c r="O871" s="15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customFormat="false" ht="16.5" hidden="false" customHeight="true" outlineLevel="0" collapsed="false">
      <c r="A872" s="13"/>
      <c r="B872" s="14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6"/>
      <c r="O872" s="15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customFormat="false" ht="16.5" hidden="false" customHeight="true" outlineLevel="0" collapsed="false">
      <c r="A873" s="13"/>
      <c r="B873" s="14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6"/>
      <c r="O873" s="15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customFormat="false" ht="16.5" hidden="false" customHeight="true" outlineLevel="0" collapsed="false">
      <c r="A874" s="13"/>
      <c r="B874" s="14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6"/>
      <c r="O874" s="15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customFormat="false" ht="16.5" hidden="false" customHeight="true" outlineLevel="0" collapsed="false">
      <c r="A875" s="13"/>
      <c r="B875" s="14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6"/>
      <c r="O875" s="15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customFormat="false" ht="16.5" hidden="false" customHeight="true" outlineLevel="0" collapsed="false">
      <c r="A876" s="13"/>
      <c r="B876" s="14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6"/>
      <c r="O876" s="15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customFormat="false" ht="16.5" hidden="false" customHeight="true" outlineLevel="0" collapsed="false">
      <c r="A877" s="13"/>
      <c r="B877" s="14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6"/>
      <c r="O877" s="15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customFormat="false" ht="16.5" hidden="false" customHeight="true" outlineLevel="0" collapsed="false">
      <c r="A878" s="13"/>
      <c r="B878" s="14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6"/>
      <c r="O878" s="15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customFormat="false" ht="16.5" hidden="false" customHeight="true" outlineLevel="0" collapsed="false">
      <c r="A879" s="13"/>
      <c r="B879" s="14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6"/>
      <c r="O879" s="15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customFormat="false" ht="16.5" hidden="false" customHeight="true" outlineLevel="0" collapsed="false">
      <c r="A880" s="13"/>
      <c r="B880" s="14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6"/>
      <c r="O880" s="15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customFormat="false" ht="16.5" hidden="false" customHeight="true" outlineLevel="0" collapsed="false">
      <c r="A881" s="13"/>
      <c r="B881" s="14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6"/>
      <c r="O881" s="15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customFormat="false" ht="16.5" hidden="false" customHeight="true" outlineLevel="0" collapsed="false">
      <c r="A882" s="13"/>
      <c r="B882" s="14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6"/>
      <c r="O882" s="15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customFormat="false" ht="16.5" hidden="false" customHeight="true" outlineLevel="0" collapsed="false">
      <c r="A883" s="13"/>
      <c r="B883" s="14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6"/>
      <c r="O883" s="15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customFormat="false" ht="16.5" hidden="false" customHeight="true" outlineLevel="0" collapsed="false">
      <c r="A884" s="13"/>
      <c r="B884" s="14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6"/>
      <c r="O884" s="15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customFormat="false" ht="16.5" hidden="false" customHeight="true" outlineLevel="0" collapsed="false">
      <c r="A885" s="13"/>
      <c r="B885" s="14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6"/>
      <c r="O885" s="15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customFormat="false" ht="16.5" hidden="false" customHeight="true" outlineLevel="0" collapsed="false">
      <c r="A886" s="13"/>
      <c r="B886" s="14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6"/>
      <c r="O886" s="15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customFormat="false" ht="16.5" hidden="false" customHeight="true" outlineLevel="0" collapsed="false">
      <c r="A887" s="13"/>
      <c r="B887" s="14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6"/>
      <c r="O887" s="15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customFormat="false" ht="16.5" hidden="false" customHeight="true" outlineLevel="0" collapsed="false">
      <c r="A888" s="13"/>
      <c r="B888" s="14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6"/>
      <c r="O888" s="15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customFormat="false" ht="16.5" hidden="false" customHeight="true" outlineLevel="0" collapsed="false">
      <c r="A889" s="13"/>
      <c r="B889" s="14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6"/>
      <c r="O889" s="15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customFormat="false" ht="16.5" hidden="false" customHeight="true" outlineLevel="0" collapsed="false">
      <c r="A890" s="13"/>
      <c r="B890" s="14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6"/>
      <c r="O890" s="15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customFormat="false" ht="16.5" hidden="false" customHeight="true" outlineLevel="0" collapsed="false">
      <c r="A891" s="13"/>
      <c r="B891" s="14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6"/>
      <c r="O891" s="15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customFormat="false" ht="16.5" hidden="false" customHeight="true" outlineLevel="0" collapsed="false">
      <c r="A892" s="13"/>
      <c r="B892" s="14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6"/>
      <c r="O892" s="15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customFormat="false" ht="16.5" hidden="false" customHeight="true" outlineLevel="0" collapsed="false">
      <c r="A893" s="13"/>
      <c r="B893" s="14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6"/>
      <c r="O893" s="15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customFormat="false" ht="16.5" hidden="false" customHeight="true" outlineLevel="0" collapsed="false">
      <c r="A894" s="13"/>
      <c r="B894" s="14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6"/>
      <c r="O894" s="15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customFormat="false" ht="16.5" hidden="false" customHeight="true" outlineLevel="0" collapsed="false">
      <c r="A895" s="13"/>
      <c r="B895" s="14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6"/>
      <c r="O895" s="15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customFormat="false" ht="16.5" hidden="false" customHeight="true" outlineLevel="0" collapsed="false">
      <c r="A896" s="13"/>
      <c r="B896" s="14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6"/>
      <c r="O896" s="15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customFormat="false" ht="16.5" hidden="false" customHeight="true" outlineLevel="0" collapsed="false">
      <c r="A897" s="13"/>
      <c r="B897" s="14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6"/>
      <c r="O897" s="15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customFormat="false" ht="16.5" hidden="false" customHeight="true" outlineLevel="0" collapsed="false">
      <c r="A898" s="13"/>
      <c r="B898" s="14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6"/>
      <c r="O898" s="15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customFormat="false" ht="16.5" hidden="false" customHeight="true" outlineLevel="0" collapsed="false">
      <c r="A899" s="13"/>
      <c r="B899" s="14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6"/>
      <c r="O899" s="15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customFormat="false" ht="16.5" hidden="false" customHeight="true" outlineLevel="0" collapsed="false">
      <c r="A900" s="13"/>
      <c r="B900" s="14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6"/>
      <c r="O900" s="15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customFormat="false" ht="16.5" hidden="false" customHeight="true" outlineLevel="0" collapsed="false">
      <c r="A901" s="13"/>
      <c r="B901" s="14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6"/>
      <c r="O901" s="15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customFormat="false" ht="16.5" hidden="false" customHeight="true" outlineLevel="0" collapsed="false">
      <c r="A902" s="13"/>
      <c r="B902" s="14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6"/>
      <c r="O902" s="15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customFormat="false" ht="16.5" hidden="false" customHeight="true" outlineLevel="0" collapsed="false">
      <c r="A903" s="13"/>
      <c r="B903" s="14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6"/>
      <c r="O903" s="15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customFormat="false" ht="16.5" hidden="false" customHeight="true" outlineLevel="0" collapsed="false">
      <c r="A904" s="13"/>
      <c r="B904" s="14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6"/>
      <c r="O904" s="15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customFormat="false" ht="16.5" hidden="false" customHeight="true" outlineLevel="0" collapsed="false">
      <c r="A905" s="13"/>
      <c r="B905" s="14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6"/>
      <c r="O905" s="15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customFormat="false" ht="16.5" hidden="false" customHeight="true" outlineLevel="0" collapsed="false">
      <c r="A906" s="13"/>
      <c r="B906" s="14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6"/>
      <c r="O906" s="15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customFormat="false" ht="16.5" hidden="false" customHeight="true" outlineLevel="0" collapsed="false">
      <c r="A907" s="13"/>
      <c r="B907" s="14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6"/>
      <c r="O907" s="15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customFormat="false" ht="16.5" hidden="false" customHeight="true" outlineLevel="0" collapsed="false">
      <c r="A908" s="13"/>
      <c r="B908" s="14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6"/>
      <c r="O908" s="15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customFormat="false" ht="16.5" hidden="false" customHeight="true" outlineLevel="0" collapsed="false">
      <c r="A909" s="13"/>
      <c r="B909" s="14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6"/>
      <c r="O909" s="15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customFormat="false" ht="16.5" hidden="false" customHeight="true" outlineLevel="0" collapsed="false">
      <c r="A910" s="13"/>
      <c r="B910" s="14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6"/>
      <c r="O910" s="15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customFormat="false" ht="16.5" hidden="false" customHeight="true" outlineLevel="0" collapsed="false">
      <c r="A911" s="13"/>
      <c r="B911" s="14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6"/>
      <c r="O911" s="15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customFormat="false" ht="16.5" hidden="false" customHeight="true" outlineLevel="0" collapsed="false">
      <c r="A912" s="13"/>
      <c r="B912" s="14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6"/>
      <c r="O912" s="15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customFormat="false" ht="16.5" hidden="false" customHeight="true" outlineLevel="0" collapsed="false">
      <c r="A913" s="13"/>
      <c r="B913" s="14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6"/>
      <c r="O913" s="15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customFormat="false" ht="16.5" hidden="false" customHeight="true" outlineLevel="0" collapsed="false">
      <c r="A914" s="13"/>
      <c r="B914" s="14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6"/>
      <c r="O914" s="15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customFormat="false" ht="16.5" hidden="false" customHeight="true" outlineLevel="0" collapsed="false">
      <c r="A915" s="13"/>
      <c r="B915" s="14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6"/>
      <c r="O915" s="15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customFormat="false" ht="16.5" hidden="false" customHeight="true" outlineLevel="0" collapsed="false">
      <c r="A916" s="13"/>
      <c r="B916" s="14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6"/>
      <c r="O916" s="15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customFormat="false" ht="16.5" hidden="false" customHeight="true" outlineLevel="0" collapsed="false">
      <c r="A917" s="13"/>
      <c r="B917" s="14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6"/>
      <c r="O917" s="15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customFormat="false" ht="16.5" hidden="false" customHeight="true" outlineLevel="0" collapsed="false">
      <c r="A918" s="13"/>
      <c r="B918" s="14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6"/>
      <c r="O918" s="15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customFormat="false" ht="16.5" hidden="false" customHeight="true" outlineLevel="0" collapsed="false">
      <c r="A919" s="13"/>
      <c r="B919" s="14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6"/>
      <c r="O919" s="15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customFormat="false" ht="16.5" hidden="false" customHeight="true" outlineLevel="0" collapsed="false">
      <c r="A920" s="13"/>
      <c r="B920" s="14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6"/>
      <c r="O920" s="15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customFormat="false" ht="16.5" hidden="false" customHeight="true" outlineLevel="0" collapsed="false">
      <c r="A921" s="13"/>
      <c r="B921" s="14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6"/>
      <c r="O921" s="15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customFormat="false" ht="16.5" hidden="false" customHeight="true" outlineLevel="0" collapsed="false">
      <c r="A922" s="13"/>
      <c r="B922" s="14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6"/>
      <c r="O922" s="15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customFormat="false" ht="16.5" hidden="false" customHeight="true" outlineLevel="0" collapsed="false">
      <c r="A923" s="13"/>
      <c r="B923" s="14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6"/>
      <c r="O923" s="15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customFormat="false" ht="16.5" hidden="false" customHeight="true" outlineLevel="0" collapsed="false">
      <c r="A924" s="13"/>
      <c r="B924" s="14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6"/>
      <c r="O924" s="15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customFormat="false" ht="16.5" hidden="false" customHeight="true" outlineLevel="0" collapsed="false">
      <c r="A925" s="13"/>
      <c r="B925" s="14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6"/>
      <c r="O925" s="15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customFormat="false" ht="16.5" hidden="false" customHeight="true" outlineLevel="0" collapsed="false">
      <c r="A926" s="13"/>
      <c r="B926" s="14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6"/>
      <c r="O926" s="15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customFormat="false" ht="16.5" hidden="false" customHeight="true" outlineLevel="0" collapsed="false">
      <c r="A927" s="13"/>
      <c r="B927" s="14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6"/>
      <c r="O927" s="15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customFormat="false" ht="16.5" hidden="false" customHeight="true" outlineLevel="0" collapsed="false">
      <c r="A928" s="13"/>
      <c r="B928" s="14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6"/>
      <c r="O928" s="15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customFormat="false" ht="16.5" hidden="false" customHeight="true" outlineLevel="0" collapsed="false">
      <c r="A929" s="13"/>
      <c r="B929" s="14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6"/>
      <c r="O929" s="15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customFormat="false" ht="16.5" hidden="false" customHeight="true" outlineLevel="0" collapsed="false">
      <c r="A930" s="13"/>
      <c r="B930" s="14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6"/>
      <c r="O930" s="15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customFormat="false" ht="16.5" hidden="false" customHeight="true" outlineLevel="0" collapsed="false">
      <c r="A931" s="13"/>
      <c r="B931" s="14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6"/>
      <c r="O931" s="15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customFormat="false" ht="16.5" hidden="false" customHeight="true" outlineLevel="0" collapsed="false">
      <c r="A932" s="13"/>
      <c r="B932" s="14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6"/>
      <c r="O932" s="15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customFormat="false" ht="16.5" hidden="false" customHeight="true" outlineLevel="0" collapsed="false">
      <c r="A933" s="13"/>
      <c r="B933" s="14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6"/>
      <c r="O933" s="15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customFormat="false" ht="16.5" hidden="false" customHeight="true" outlineLevel="0" collapsed="false">
      <c r="A934" s="13"/>
      <c r="B934" s="14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6"/>
      <c r="O934" s="15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customFormat="false" ht="16.5" hidden="false" customHeight="true" outlineLevel="0" collapsed="false">
      <c r="A935" s="13"/>
      <c r="B935" s="14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6"/>
      <c r="O935" s="15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customFormat="false" ht="16.5" hidden="false" customHeight="true" outlineLevel="0" collapsed="false">
      <c r="A936" s="13"/>
      <c r="B936" s="14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6"/>
      <c r="O936" s="15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customFormat="false" ht="16.5" hidden="false" customHeight="true" outlineLevel="0" collapsed="false">
      <c r="A937" s="13"/>
      <c r="B937" s="14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6"/>
      <c r="O937" s="15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customFormat="false" ht="16.5" hidden="false" customHeight="true" outlineLevel="0" collapsed="false">
      <c r="A938" s="13"/>
      <c r="B938" s="14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6"/>
      <c r="O938" s="15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customFormat="false" ht="16.5" hidden="false" customHeight="true" outlineLevel="0" collapsed="false">
      <c r="A939" s="13"/>
      <c r="B939" s="14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6"/>
      <c r="O939" s="15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customFormat="false" ht="16.5" hidden="false" customHeight="true" outlineLevel="0" collapsed="false">
      <c r="A940" s="13"/>
      <c r="B940" s="14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6"/>
      <c r="O940" s="15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customFormat="false" ht="16.5" hidden="false" customHeight="true" outlineLevel="0" collapsed="false">
      <c r="A941" s="13"/>
      <c r="B941" s="14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6"/>
      <c r="O941" s="15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customFormat="false" ht="16.5" hidden="false" customHeight="true" outlineLevel="0" collapsed="false">
      <c r="A942" s="13"/>
      <c r="B942" s="14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6"/>
      <c r="O942" s="15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customFormat="false" ht="16.5" hidden="false" customHeight="true" outlineLevel="0" collapsed="false">
      <c r="A943" s="13"/>
      <c r="B943" s="14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6"/>
      <c r="O943" s="15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customFormat="false" ht="16.5" hidden="false" customHeight="true" outlineLevel="0" collapsed="false">
      <c r="A944" s="13"/>
      <c r="B944" s="14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6"/>
      <c r="O944" s="15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customFormat="false" ht="16.5" hidden="false" customHeight="true" outlineLevel="0" collapsed="false">
      <c r="A945" s="13"/>
      <c r="B945" s="14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6"/>
      <c r="O945" s="15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customFormat="false" ht="16.5" hidden="false" customHeight="true" outlineLevel="0" collapsed="false">
      <c r="A946" s="13"/>
      <c r="B946" s="14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6"/>
      <c r="O946" s="15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customFormat="false" ht="16.5" hidden="false" customHeight="true" outlineLevel="0" collapsed="false">
      <c r="A947" s="13"/>
      <c r="B947" s="14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6"/>
      <c r="O947" s="15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customFormat="false" ht="16.5" hidden="false" customHeight="true" outlineLevel="0" collapsed="false">
      <c r="A948" s="13"/>
      <c r="B948" s="14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6"/>
      <c r="O948" s="15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customFormat="false" ht="16.5" hidden="false" customHeight="true" outlineLevel="0" collapsed="false">
      <c r="A949" s="13"/>
      <c r="B949" s="14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6"/>
      <c r="O949" s="15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customFormat="false" ht="16.5" hidden="false" customHeight="true" outlineLevel="0" collapsed="false">
      <c r="A950" s="13"/>
      <c r="B950" s="14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6"/>
      <c r="O950" s="15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customFormat="false" ht="16.5" hidden="false" customHeight="true" outlineLevel="0" collapsed="false">
      <c r="A951" s="13"/>
      <c r="B951" s="14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6"/>
      <c r="O951" s="15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customFormat="false" ht="16.5" hidden="false" customHeight="true" outlineLevel="0" collapsed="false">
      <c r="A952" s="13"/>
      <c r="B952" s="14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6"/>
      <c r="O952" s="15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customFormat="false" ht="16.5" hidden="false" customHeight="true" outlineLevel="0" collapsed="false">
      <c r="A953" s="13"/>
      <c r="B953" s="14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6"/>
      <c r="O953" s="15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customFormat="false" ht="16.5" hidden="false" customHeight="true" outlineLevel="0" collapsed="false">
      <c r="A954" s="13"/>
      <c r="B954" s="14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6"/>
      <c r="O954" s="15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customFormat="false" ht="16.5" hidden="false" customHeight="true" outlineLevel="0" collapsed="false">
      <c r="A955" s="13"/>
      <c r="B955" s="14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6"/>
      <c r="O955" s="15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customFormat="false" ht="16.5" hidden="false" customHeight="true" outlineLevel="0" collapsed="false">
      <c r="A956" s="13"/>
      <c r="B956" s="14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6"/>
      <c r="O956" s="15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customFormat="false" ht="16.5" hidden="false" customHeight="true" outlineLevel="0" collapsed="false">
      <c r="A957" s="13"/>
      <c r="B957" s="14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6"/>
      <c r="O957" s="15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customFormat="false" ht="16.5" hidden="false" customHeight="true" outlineLevel="0" collapsed="false">
      <c r="A958" s="13"/>
      <c r="B958" s="14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6"/>
      <c r="O958" s="15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customFormat="false" ht="16.5" hidden="false" customHeight="true" outlineLevel="0" collapsed="false">
      <c r="A959" s="13"/>
      <c r="B959" s="14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6"/>
      <c r="O959" s="15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customFormat="false" ht="16.5" hidden="false" customHeight="true" outlineLevel="0" collapsed="false">
      <c r="A960" s="13"/>
      <c r="B960" s="14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6"/>
      <c r="O960" s="15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customFormat="false" ht="16.5" hidden="false" customHeight="true" outlineLevel="0" collapsed="false">
      <c r="A961" s="13"/>
      <c r="B961" s="14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6"/>
      <c r="O961" s="15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customFormat="false" ht="16.5" hidden="false" customHeight="true" outlineLevel="0" collapsed="false">
      <c r="A962" s="13"/>
      <c r="B962" s="14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6"/>
      <c r="O962" s="15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customFormat="false" ht="16.5" hidden="false" customHeight="true" outlineLevel="0" collapsed="false">
      <c r="A963" s="13"/>
      <c r="B963" s="14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6"/>
      <c r="O963" s="15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customFormat="false" ht="16.5" hidden="false" customHeight="true" outlineLevel="0" collapsed="false">
      <c r="A964" s="13"/>
      <c r="B964" s="14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6"/>
      <c r="O964" s="15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customFormat="false" ht="16.5" hidden="false" customHeight="true" outlineLevel="0" collapsed="false">
      <c r="A965" s="13"/>
      <c r="B965" s="14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6"/>
      <c r="O965" s="15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customFormat="false" ht="16.5" hidden="false" customHeight="true" outlineLevel="0" collapsed="false">
      <c r="A966" s="13"/>
      <c r="B966" s="14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6"/>
      <c r="O966" s="15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customFormat="false" ht="16.5" hidden="false" customHeight="true" outlineLevel="0" collapsed="false">
      <c r="A967" s="13"/>
      <c r="B967" s="14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6"/>
      <c r="O967" s="15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customFormat="false" ht="16.5" hidden="false" customHeight="true" outlineLevel="0" collapsed="false">
      <c r="A968" s="13"/>
      <c r="B968" s="14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6"/>
      <c r="O968" s="15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customFormat="false" ht="16.5" hidden="false" customHeight="true" outlineLevel="0" collapsed="false">
      <c r="A969" s="13"/>
      <c r="B969" s="14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6"/>
      <c r="O969" s="15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customFormat="false" ht="16.5" hidden="false" customHeight="true" outlineLevel="0" collapsed="false">
      <c r="A970" s="13"/>
      <c r="B970" s="14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6"/>
      <c r="O970" s="15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customFormat="false" ht="16.5" hidden="false" customHeight="true" outlineLevel="0" collapsed="false">
      <c r="A971" s="13"/>
      <c r="B971" s="14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6"/>
      <c r="O971" s="15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customFormat="false" ht="16.5" hidden="false" customHeight="true" outlineLevel="0" collapsed="false">
      <c r="A972" s="13"/>
      <c r="B972" s="14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6"/>
      <c r="O972" s="15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customFormat="false" ht="16.5" hidden="false" customHeight="true" outlineLevel="0" collapsed="false">
      <c r="A973" s="13"/>
      <c r="B973" s="14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6"/>
      <c r="O973" s="15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customFormat="false" ht="16.5" hidden="false" customHeight="true" outlineLevel="0" collapsed="false">
      <c r="A974" s="13"/>
      <c r="B974" s="14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6"/>
      <c r="O974" s="15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customFormat="false" ht="16.5" hidden="false" customHeight="true" outlineLevel="0" collapsed="false">
      <c r="A975" s="13"/>
      <c r="B975" s="14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6"/>
      <c r="O975" s="15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customFormat="false" ht="16.5" hidden="false" customHeight="true" outlineLevel="0" collapsed="false">
      <c r="A976" s="13"/>
      <c r="B976" s="14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6"/>
      <c r="O976" s="15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customFormat="false" ht="16.5" hidden="false" customHeight="true" outlineLevel="0" collapsed="false">
      <c r="A977" s="13"/>
      <c r="B977" s="14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6"/>
      <c r="O977" s="15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customFormat="false" ht="16.5" hidden="false" customHeight="true" outlineLevel="0" collapsed="false">
      <c r="A978" s="13"/>
      <c r="B978" s="14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6"/>
      <c r="O978" s="15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customFormat="false" ht="16.5" hidden="false" customHeight="true" outlineLevel="0" collapsed="false">
      <c r="A979" s="13"/>
      <c r="B979" s="14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6"/>
      <c r="O979" s="15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customFormat="false" ht="16.5" hidden="false" customHeight="true" outlineLevel="0" collapsed="false">
      <c r="A980" s="13"/>
      <c r="B980" s="14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6"/>
      <c r="O980" s="15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customFormat="false" ht="16.5" hidden="false" customHeight="true" outlineLevel="0" collapsed="false">
      <c r="A981" s="13"/>
      <c r="B981" s="14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6"/>
      <c r="O981" s="15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customFormat="false" ht="16.5" hidden="false" customHeight="true" outlineLevel="0" collapsed="false">
      <c r="A982" s="13"/>
      <c r="B982" s="14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6"/>
      <c r="O982" s="15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customFormat="false" ht="16.5" hidden="false" customHeight="true" outlineLevel="0" collapsed="false">
      <c r="A983" s="13"/>
      <c r="B983" s="14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6"/>
      <c r="O983" s="15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customFormat="false" ht="16.5" hidden="false" customHeight="true" outlineLevel="0" collapsed="false">
      <c r="A984" s="13"/>
      <c r="B984" s="14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6"/>
      <c r="O984" s="15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customFormat="false" ht="16.5" hidden="false" customHeight="true" outlineLevel="0" collapsed="false">
      <c r="A985" s="13"/>
      <c r="B985" s="14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6"/>
      <c r="O985" s="15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customFormat="false" ht="16.5" hidden="false" customHeight="true" outlineLevel="0" collapsed="false">
      <c r="A986" s="13"/>
      <c r="B986" s="14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6"/>
      <c r="O986" s="15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customFormat="false" ht="16.5" hidden="false" customHeight="true" outlineLevel="0" collapsed="false">
      <c r="A987" s="13"/>
      <c r="B987" s="14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6"/>
      <c r="O987" s="15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customFormat="false" ht="16.5" hidden="false" customHeight="true" outlineLevel="0" collapsed="false">
      <c r="A988" s="13"/>
      <c r="B988" s="14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6"/>
      <c r="O988" s="15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customFormat="false" ht="16.5" hidden="false" customHeight="true" outlineLevel="0" collapsed="false">
      <c r="A989" s="13"/>
      <c r="B989" s="14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6"/>
      <c r="O989" s="15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customFormat="false" ht="16.5" hidden="false" customHeight="true" outlineLevel="0" collapsed="false">
      <c r="A990" s="13"/>
      <c r="B990" s="14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6"/>
      <c r="O990" s="15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customFormat="false" ht="16.5" hidden="false" customHeight="true" outlineLevel="0" collapsed="false">
      <c r="A991" s="13"/>
      <c r="B991" s="14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6"/>
      <c r="O991" s="15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customFormat="false" ht="16.5" hidden="false" customHeight="true" outlineLevel="0" collapsed="false">
      <c r="A992" s="13"/>
      <c r="B992" s="14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6"/>
      <c r="O992" s="15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customFormat="false" ht="16.5" hidden="false" customHeight="true" outlineLevel="0" collapsed="false">
      <c r="A993" s="13"/>
      <c r="B993" s="14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6"/>
      <c r="O993" s="15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customFormat="false" ht="16.5" hidden="false" customHeight="true" outlineLevel="0" collapsed="false">
      <c r="A994" s="13"/>
      <c r="B994" s="14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6"/>
      <c r="O994" s="15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customFormat="false" ht="16.5" hidden="false" customHeight="true" outlineLevel="0" collapsed="false">
      <c r="A995" s="13"/>
      <c r="B995" s="14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6"/>
      <c r="O995" s="15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customFormat="false" ht="16.5" hidden="false" customHeight="true" outlineLevel="0" collapsed="false">
      <c r="A996" s="13"/>
      <c r="B996" s="14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6"/>
      <c r="O996" s="15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customFormat="false" ht="16.5" hidden="false" customHeight="true" outlineLevel="0" collapsed="false">
      <c r="A997" s="13"/>
      <c r="B997" s="14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6"/>
      <c r="O997" s="15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customFormat="false" ht="16.5" hidden="false" customHeight="true" outlineLevel="0" collapsed="false">
      <c r="A998" s="13"/>
      <c r="B998" s="14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6"/>
      <c r="O998" s="15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customFormat="false" ht="16.5" hidden="false" customHeight="true" outlineLevel="0" collapsed="false">
      <c r="A999" s="13"/>
      <c r="B999" s="14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6"/>
      <c r="O999" s="15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customFormat="false" ht="16.5" hidden="false" customHeight="true" outlineLevel="0" collapsed="false">
      <c r="A1000" s="13"/>
      <c r="B1000" s="14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6"/>
      <c r="O1000" s="15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63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179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/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91" t="n">
        <f aca="false">C15+C16+C17</f>
        <v>1482.3</v>
      </c>
      <c r="D14" s="91" t="n">
        <f aca="false">D15+D16+D17</f>
        <v>2100</v>
      </c>
      <c r="E14" s="91" t="n">
        <f aca="false">E15+E16+E17</f>
        <v>2031.5</v>
      </c>
      <c r="F14" s="97" t="n">
        <f aca="false">E14-D14</f>
        <v>-68.5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37" t="n">
        <v>1482.3</v>
      </c>
      <c r="D15" s="37" t="n">
        <v>2100</v>
      </c>
      <c r="E15" s="37" t="n">
        <v>2031.5</v>
      </c>
      <c r="F15" s="41" t="n">
        <f aca="false">E15-D15</f>
        <v>-68.5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37"/>
      <c r="D16" s="37"/>
      <c r="E16" s="37"/>
      <c r="F16" s="41" t="n">
        <f aca="false">E16-D16</f>
        <v>0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37"/>
      <c r="D17" s="37"/>
      <c r="E17" s="37"/>
      <c r="F17" s="41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37"/>
      <c r="D18" s="37"/>
      <c r="E18" s="37"/>
      <c r="F18" s="41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37" t="n">
        <v>5639.8</v>
      </c>
      <c r="D19" s="37" t="n">
        <v>7465</v>
      </c>
      <c r="E19" s="37" t="n">
        <v>6287.8</v>
      </c>
      <c r="F19" s="41" t="n">
        <f aca="false">E19-D19</f>
        <v>-1177.2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37"/>
      <c r="D20" s="37"/>
      <c r="E20" s="37"/>
      <c r="F20" s="41" t="n">
        <f aca="false">E20-D20</f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37" t="n">
        <v>0.1</v>
      </c>
      <c r="D21" s="37"/>
      <c r="E21" s="37"/>
      <c r="F21" s="41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37" t="n">
        <v>664.3</v>
      </c>
      <c r="D22" s="37" t="n">
        <v>150</v>
      </c>
      <c r="E22" s="37" t="n">
        <v>1072.8</v>
      </c>
      <c r="F22" s="41" t="n">
        <f aca="false">E22-D22</f>
        <v>922.8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37" t="n">
        <v>98.3</v>
      </c>
      <c r="D23" s="37" t="n">
        <v>137.4</v>
      </c>
      <c r="E23" s="37" t="n">
        <v>133.4</v>
      </c>
      <c r="F23" s="41" t="n">
        <f aca="false">E23-D23</f>
        <v>-4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37"/>
      <c r="D24" s="37"/>
      <c r="E24" s="37"/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37"/>
      <c r="D25" s="37"/>
      <c r="E25" s="37"/>
      <c r="F25" s="41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44" t="s">
        <v>75</v>
      </c>
      <c r="B26" s="45" t="s">
        <v>76</v>
      </c>
      <c r="C26" s="105" t="n">
        <f aca="false">C14+C18+C19+C20+C21+C22-C23-C24-C25</f>
        <v>7688.2</v>
      </c>
      <c r="D26" s="105" t="n">
        <f aca="false">D14+D18+D19+D20+D21+D22-D23-D24-D25</f>
        <v>9577.6</v>
      </c>
      <c r="E26" s="105" t="n">
        <f aca="false">E14+E18+E19+E20+E21+E22-E23-E24-E25</f>
        <v>9258.7</v>
      </c>
      <c r="F26" s="106" t="n">
        <f aca="false">E26-D26</f>
        <v>-318.900000000001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37" t="n">
        <v>4463.7</v>
      </c>
      <c r="D28" s="37" t="n">
        <v>5701.6</v>
      </c>
      <c r="E28" s="37" t="n">
        <v>5242.3</v>
      </c>
      <c r="F28" s="97" t="n">
        <f aca="false">E28-D28</f>
        <v>-459.3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91" t="n">
        <f aca="false">SUM(C30:C38)</f>
        <v>1475.3</v>
      </c>
      <c r="D29" s="91" t="n">
        <f aca="false">SUM(D30:D38)</f>
        <v>1733.5</v>
      </c>
      <c r="E29" s="91" t="n">
        <f aca="false">SUM(E30:E38)</f>
        <v>1765.8</v>
      </c>
      <c r="F29" s="97" t="n">
        <f aca="false">E29-D29</f>
        <v>32.3000000000002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1180.8</v>
      </c>
      <c r="D30" s="37" t="n">
        <v>1388.1</v>
      </c>
      <c r="E30" s="37" t="n">
        <v>1434.7</v>
      </c>
      <c r="F30" s="41" t="n">
        <f aca="false">E30-D30</f>
        <v>46.6000000000001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245.4</v>
      </c>
      <c r="D31" s="37" t="n">
        <v>305.4</v>
      </c>
      <c r="E31" s="37" t="n">
        <v>281.1</v>
      </c>
      <c r="F31" s="41" t="n">
        <f aca="false">E31-D31</f>
        <v>-24.3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/>
      <c r="D32" s="37"/>
      <c r="E32" s="37"/>
      <c r="F32" s="41" t="n">
        <f aca="false">E32-D32</f>
        <v>0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/>
      <c r="D33" s="37"/>
      <c r="E33" s="37"/>
      <c r="F33" s="41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/>
      <c r="D34" s="37"/>
      <c r="E34" s="37"/>
      <c r="F34" s="41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 t="n">
        <v>3.3</v>
      </c>
      <c r="D35" s="37" t="n">
        <v>3.2</v>
      </c>
      <c r="E35" s="37" t="n">
        <v>4.4</v>
      </c>
      <c r="F35" s="41" t="n">
        <f aca="false">E35-D35</f>
        <v>1.2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 t="n">
        <v>0.8</v>
      </c>
      <c r="D36" s="37" t="n">
        <v>3</v>
      </c>
      <c r="E36" s="37" t="n">
        <v>0.9</v>
      </c>
      <c r="F36" s="41" t="n">
        <f aca="false">E36-D36</f>
        <v>-2.1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/>
      <c r="D37" s="37"/>
      <c r="E37" s="37"/>
      <c r="F37" s="41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v>45</v>
      </c>
      <c r="D38" s="37" t="n">
        <v>33.8</v>
      </c>
      <c r="E38" s="37" t="n">
        <v>44.7</v>
      </c>
      <c r="F38" s="41" t="n">
        <f aca="false">E38-D38</f>
        <v>10.9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/>
      <c r="D39" s="37"/>
      <c r="E39" s="37"/>
      <c r="F39" s="41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37" t="n">
        <v>1470.4</v>
      </c>
      <c r="D40" s="37" t="n">
        <v>1821.6</v>
      </c>
      <c r="E40" s="37" t="n">
        <v>2015.4</v>
      </c>
      <c r="F40" s="41" t="n">
        <f aca="false">E40-D40</f>
        <v>193.8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/>
      <c r="D41" s="37"/>
      <c r="E41" s="37"/>
      <c r="F41" s="41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 t="n">
        <v>0.1</v>
      </c>
      <c r="D42" s="37"/>
      <c r="E42" s="37"/>
      <c r="F42" s="41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98" t="n">
        <f aca="false">SUM(C28,C29,C39:C42)</f>
        <v>7409.5</v>
      </c>
      <c r="D43" s="98" t="n">
        <f aca="false">SUM(D28,D29,D39:D42)</f>
        <v>9256.7</v>
      </c>
      <c r="E43" s="98" t="n">
        <f aca="false">SUM(E28,E29,E39:E42)</f>
        <v>9023.5</v>
      </c>
      <c r="F43" s="98" t="n">
        <f aca="false">E43-D43</f>
        <v>-233.200000000001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194" t="n">
        <f aca="false">SUM(C26,-C43)</f>
        <v>278.700000000001</v>
      </c>
      <c r="D45" s="194" t="n">
        <f aca="false">SUM(D26,-D43)</f>
        <v>320.9</v>
      </c>
      <c r="E45" s="194" t="n">
        <f aca="false">SUM(E26,-E43)</f>
        <v>235.199999999999</v>
      </c>
      <c r="F45" s="60" t="n">
        <f aca="false">E45-D45</f>
        <v>-85.7000000000007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99" t="n">
        <f aca="false">IF(C45&gt;0,C45,0)</f>
        <v>278.700000000001</v>
      </c>
      <c r="D46" s="99" t="n">
        <f aca="false">IF(D45&gt;0,D45,0)</f>
        <v>320.9</v>
      </c>
      <c r="E46" s="99" t="n">
        <f aca="false">IF(E45&gt;0,E45,0)</f>
        <v>235.199999999999</v>
      </c>
      <c r="F46" s="60" t="n">
        <f aca="false">E46-D46</f>
        <v>-85.7000000000007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99" t="n">
        <f aca="false">IF(C45&lt;=0,C45,0)</f>
        <v>0</v>
      </c>
      <c r="D47" s="99" t="n">
        <f aca="false">IF(D45&lt;=0,D45,0)</f>
        <v>0</v>
      </c>
      <c r="E47" s="99" t="n">
        <f aca="false">IF(E45&lt;=0,E45,0)</f>
        <v>0</v>
      </c>
      <c r="F47" s="60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99"/>
      <c r="D48" s="99"/>
      <c r="E48" s="99"/>
      <c r="F48" s="60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194" t="n">
        <f aca="false">SUM(C45,C48)</f>
        <v>278.700000000001</v>
      </c>
      <c r="D49" s="194" t="n">
        <f aca="false">SUM(D45,D48)</f>
        <v>320.9</v>
      </c>
      <c r="E49" s="194" t="n">
        <f aca="false">SUM(E45,E48)</f>
        <v>235.199999999999</v>
      </c>
      <c r="F49" s="60" t="n">
        <f aca="false">E49-D49</f>
        <v>-85.7000000000007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99" t="n">
        <f aca="false">IF(C49&gt;0,C49,0)</f>
        <v>278.700000000001</v>
      </c>
      <c r="D50" s="99" t="n">
        <f aca="false">IF(D49&gt;0,D49,0)</f>
        <v>320.9</v>
      </c>
      <c r="E50" s="99" t="n">
        <f aca="false">IF(E49&gt;0,E49,0)</f>
        <v>235.199999999999</v>
      </c>
      <c r="F50" s="60" t="n">
        <f aca="false">E50-D50</f>
        <v>-85.7000000000007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99" t="n">
        <f aca="false">IF(C49&lt;=0,C49,0)</f>
        <v>0</v>
      </c>
      <c r="D51" s="99" t="n">
        <f aca="false">IF(D49&lt;=0,D49,0)</f>
        <v>0</v>
      </c>
      <c r="E51" s="99"/>
      <c r="F51" s="60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194" t="n">
        <f aca="false">C49*0.18</f>
        <v>50.1660000000001</v>
      </c>
      <c r="D52" s="194" t="n">
        <f aca="false">D49*0.18</f>
        <v>57.7619999999999</v>
      </c>
      <c r="E52" s="194" t="n">
        <f aca="false">E49*0.18</f>
        <v>42.3359999999998</v>
      </c>
      <c r="F52" s="60" t="n">
        <f aca="false">E52-D52</f>
        <v>-15.4260000000001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194" t="n">
        <f aca="false">SUM(C49,-C52)</f>
        <v>228.534000000001</v>
      </c>
      <c r="D53" s="194" t="n">
        <f aca="false">SUM(D49,-D52)</f>
        <v>263.138</v>
      </c>
      <c r="E53" s="194" t="n">
        <f aca="false">SUM(E49,-E52)</f>
        <v>192.863999999999</v>
      </c>
      <c r="F53" s="60" t="n">
        <f aca="false">E53-D53</f>
        <v>-70.2740000000006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100" t="n">
        <f aca="false">IF(C53&gt;0,C53,0)</f>
        <v>228.534000000001</v>
      </c>
      <c r="D54" s="100" t="n">
        <f aca="false">IF(D53&gt;0,D53,0)</f>
        <v>263.138</v>
      </c>
      <c r="E54" s="100" t="n">
        <f aca="false">IF(E53&gt;0,E53,0)</f>
        <v>192.863999999999</v>
      </c>
      <c r="F54" s="60" t="n">
        <f aca="false">E54-D54</f>
        <v>-70.2740000000006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100" t="n">
        <f aca="false">IF(C53&lt;=0,C53,0)</f>
        <v>0</v>
      </c>
      <c r="D55" s="100" t="n">
        <f aca="false">IF(D53&lt;=0,D53,0)</f>
        <v>0</v>
      </c>
      <c r="E55" s="100" t="n">
        <f aca="false">IF(E53&lt;=0,E53,0)</f>
        <v>0</v>
      </c>
      <c r="F55" s="60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9" t="n">
        <f aca="false">SUM(C58:C61)</f>
        <v>862.7</v>
      </c>
      <c r="D57" s="79" t="n">
        <f aca="false">SUM(D58:D61)</f>
        <v>955.2</v>
      </c>
      <c r="E57" s="79" t="n">
        <f aca="false">SUM(E58:E61)</f>
        <v>1384.9</v>
      </c>
      <c r="F57" s="71" t="n">
        <f aca="false">E57-D57</f>
        <v>429.7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/>
      <c r="D58" s="74" t="n">
        <v>18</v>
      </c>
      <c r="E58" s="74" t="n">
        <v>235.2</v>
      </c>
      <c r="F58" s="75" t="n">
        <f aca="false">E58-D58</f>
        <v>217.2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/>
      <c r="D59" s="74"/>
      <c r="E59" s="74"/>
      <c r="F59" s="75" t="n">
        <f aca="false">E59-D59</f>
        <v>0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 t="n">
        <v>152.3</v>
      </c>
      <c r="D60" s="74" t="n">
        <v>0</v>
      </c>
      <c r="E60" s="74" t="n">
        <v>228.3</v>
      </c>
      <c r="F60" s="75" t="n">
        <f aca="false">E60-D60</f>
        <v>228.3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710.4</v>
      </c>
      <c r="D61" s="74" t="n">
        <v>937.2</v>
      </c>
      <c r="E61" s="74" t="n">
        <v>921.4</v>
      </c>
      <c r="F61" s="75" t="n">
        <f aca="false">E61-D61</f>
        <v>-15.8000000000001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74"/>
      <c r="D62" s="74"/>
      <c r="E62" s="74"/>
      <c r="F62" s="75" t="n">
        <f aca="false">E62-D62</f>
        <v>0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79" t="n">
        <v>776</v>
      </c>
      <c r="D63" s="79" t="n">
        <v>1024.8</v>
      </c>
      <c r="E63" s="79" t="n">
        <v>960.5</v>
      </c>
      <c r="F63" s="80" t="n">
        <f aca="false">E63-D63</f>
        <v>-64.3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81" t="n">
        <f aca="false">C65+C69</f>
        <v>0</v>
      </c>
      <c r="D64" s="81" t="n">
        <f aca="false">D65+D69</f>
        <v>0</v>
      </c>
      <c r="E64" s="81" t="n">
        <f aca="false">E65+E69</f>
        <v>0</v>
      </c>
      <c r="F64" s="82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51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180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/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" hidden="false" customHeight="true" outlineLevel="0" collapsed="false">
      <c r="A14" s="35" t="s">
        <v>51</v>
      </c>
      <c r="B14" s="36" t="s">
        <v>52</v>
      </c>
      <c r="C14" s="195" t="n">
        <f aca="false">C15+C16+C17</f>
        <v>5173</v>
      </c>
      <c r="D14" s="195" t="n">
        <f aca="false">D15+D16+D17</f>
        <v>4250</v>
      </c>
      <c r="E14" s="195" t="n">
        <f aca="false">E15+E16+E17</f>
        <v>6055</v>
      </c>
      <c r="F14" s="38" t="n">
        <f aca="false">E14-D14</f>
        <v>1805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116" t="n">
        <v>4406</v>
      </c>
      <c r="D15" s="116" t="n">
        <v>4050</v>
      </c>
      <c r="E15" s="116" t="n">
        <v>4535</v>
      </c>
      <c r="F15" s="38" t="n">
        <f aca="false">E15-D15</f>
        <v>485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116" t="n">
        <v>675</v>
      </c>
      <c r="D16" s="116" t="n">
        <v>140</v>
      </c>
      <c r="E16" s="116" t="n">
        <v>1301</v>
      </c>
      <c r="F16" s="38" t="n">
        <f aca="false">E16-D16</f>
        <v>1161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116" t="n">
        <v>92</v>
      </c>
      <c r="D17" s="116" t="n">
        <v>60</v>
      </c>
      <c r="E17" s="116" t="n">
        <v>219</v>
      </c>
      <c r="F17" s="38" t="n">
        <f aca="false">E17-D17</f>
        <v>159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116"/>
      <c r="D18" s="116"/>
      <c r="E18" s="116"/>
      <c r="F18" s="38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116" t="n">
        <v>3619</v>
      </c>
      <c r="D19" s="116" t="n">
        <v>4600</v>
      </c>
      <c r="E19" s="116" t="n">
        <v>4360</v>
      </c>
      <c r="F19" s="38" t="n">
        <f aca="false">E19-D19</f>
        <v>-240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116" t="n">
        <v>88</v>
      </c>
      <c r="D20" s="116" t="n">
        <v>80</v>
      </c>
      <c r="E20" s="116" t="n">
        <v>101</v>
      </c>
      <c r="F20" s="38" t="n">
        <f aca="false">E20-D20</f>
        <v>21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116"/>
      <c r="D21" s="116"/>
      <c r="E21" s="116"/>
      <c r="F21" s="38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116" t="n">
        <v>281</v>
      </c>
      <c r="D22" s="116" t="n">
        <v>240</v>
      </c>
      <c r="E22" s="116" t="n">
        <v>387</v>
      </c>
      <c r="F22" s="38" t="n">
        <f aca="false">E22-D22</f>
        <v>147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116" t="n">
        <v>203</v>
      </c>
      <c r="D23" s="116" t="n">
        <v>240</v>
      </c>
      <c r="E23" s="116" t="n">
        <v>286</v>
      </c>
      <c r="F23" s="38" t="n">
        <f aca="false">E23-D23</f>
        <v>46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116"/>
      <c r="D24" s="116"/>
      <c r="E24" s="116"/>
      <c r="F24" s="38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116"/>
      <c r="D25" s="116"/>
      <c r="E25" s="116"/>
      <c r="F25" s="38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103" t="s">
        <v>75</v>
      </c>
      <c r="B26" s="104" t="s">
        <v>76</v>
      </c>
      <c r="C26" s="46" t="n">
        <f aca="false">C14+C18+C19+C20+C21+C22-C23-C24-C25</f>
        <v>8958</v>
      </c>
      <c r="D26" s="46" t="n">
        <f aca="false">D14+D18+D19+D20+D21+D22-D23-D24-D25</f>
        <v>8930</v>
      </c>
      <c r="E26" s="46" t="n">
        <f aca="false">E14+E18+E19+E20+E21+E22-E23-E24-E25</f>
        <v>10617</v>
      </c>
      <c r="F26" s="118" t="n">
        <f aca="false">E26-D26</f>
        <v>1687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116" t="n">
        <v>7239</v>
      </c>
      <c r="D28" s="116" t="n">
        <v>6927</v>
      </c>
      <c r="E28" s="116" t="n">
        <v>8445</v>
      </c>
      <c r="F28" s="38" t="n">
        <f aca="false">E28-D28</f>
        <v>1518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195" t="n">
        <f aca="false">SUM(C30:C38)</f>
        <v>1263</v>
      </c>
      <c r="D29" s="195" t="n">
        <f aca="false">SUM(D30:D38)</f>
        <v>1498</v>
      </c>
      <c r="E29" s="195" t="n">
        <f aca="false">SUM(E30:E38)</f>
        <v>1473</v>
      </c>
      <c r="F29" s="38" t="n">
        <f aca="false">E29-D29</f>
        <v>-25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1003</v>
      </c>
      <c r="D30" s="37" t="n">
        <v>1150</v>
      </c>
      <c r="E30" s="37" t="n">
        <v>1141</v>
      </c>
      <c r="F30" s="38" t="n">
        <f aca="false">E30-D30</f>
        <v>-9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191</v>
      </c>
      <c r="D31" s="37" t="n">
        <v>253</v>
      </c>
      <c r="E31" s="37" t="n">
        <v>221</v>
      </c>
      <c r="F31" s="38" t="n">
        <f aca="false">E31-D31</f>
        <v>-32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 t="n">
        <v>32</v>
      </c>
      <c r="D32" s="37" t="n">
        <v>35</v>
      </c>
      <c r="E32" s="37" t="n">
        <v>50</v>
      </c>
      <c r="F32" s="38" t="n">
        <f aca="false">E32-D32</f>
        <v>15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 t="n">
        <v>2</v>
      </c>
      <c r="D33" s="37" t="n">
        <v>2</v>
      </c>
      <c r="E33" s="37" t="n">
        <v>3</v>
      </c>
      <c r="F33" s="38" t="n">
        <f aca="false">E33-D33</f>
        <v>1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 t="n">
        <v>1</v>
      </c>
      <c r="D34" s="37" t="n">
        <v>1</v>
      </c>
      <c r="E34" s="37" t="n">
        <v>0.6</v>
      </c>
      <c r="F34" s="38" t="n">
        <f aca="false">E34-D34</f>
        <v>-0.4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 t="n">
        <v>6</v>
      </c>
      <c r="D35" s="37" t="n">
        <v>8</v>
      </c>
      <c r="E35" s="37" t="n">
        <v>7</v>
      </c>
      <c r="F35" s="38" t="n">
        <f aca="false">E35-D35</f>
        <v>-1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/>
      <c r="D36" s="37" t="n">
        <v>4</v>
      </c>
      <c r="E36" s="37"/>
      <c r="F36" s="38" t="n">
        <f aca="false">E36-D36</f>
        <v>-4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/>
      <c r="D37" s="37"/>
      <c r="E37" s="37"/>
      <c r="F37" s="38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v>28</v>
      </c>
      <c r="D38" s="37" t="n">
        <v>45</v>
      </c>
      <c r="E38" s="37" t="n">
        <v>50.4</v>
      </c>
      <c r="F38" s="38" t="n">
        <f aca="false">E38-D38</f>
        <v>5.4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 t="n">
        <v>413</v>
      </c>
      <c r="D39" s="37" t="n">
        <v>450</v>
      </c>
      <c r="E39" s="37" t="n">
        <v>344</v>
      </c>
      <c r="F39" s="38" t="n">
        <f aca="false">E39-D39</f>
        <v>-106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37" t="n">
        <v>42</v>
      </c>
      <c r="D40" s="37" t="n">
        <v>40</v>
      </c>
      <c r="E40" s="37" t="n">
        <v>136</v>
      </c>
      <c r="F40" s="38" t="n">
        <f aca="false">E40-D40</f>
        <v>96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/>
      <c r="D41" s="37"/>
      <c r="E41" s="37"/>
      <c r="F41" s="38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/>
      <c r="D42" s="37"/>
      <c r="E42" s="37"/>
      <c r="F42" s="38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120" t="n">
        <f aca="false">SUM(C28,C29,C39:C42)</f>
        <v>8957</v>
      </c>
      <c r="D43" s="120" t="n">
        <f aca="false">SUM(D28,D29,D39:D42)</f>
        <v>8915</v>
      </c>
      <c r="E43" s="120" t="n">
        <f aca="false">SUM(E28,E29,E39:E42)</f>
        <v>10398</v>
      </c>
      <c r="F43" s="120" t="n">
        <f aca="false">E43-D43</f>
        <v>1483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1</v>
      </c>
      <c r="D45" s="59" t="n">
        <f aca="false">SUM(D26,-D43)</f>
        <v>15</v>
      </c>
      <c r="E45" s="59" t="n">
        <f aca="false">SUM(E26,-E43)</f>
        <v>219</v>
      </c>
      <c r="F45" s="109" t="n">
        <f aca="false">E45-D45</f>
        <v>204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1</v>
      </c>
      <c r="D46" s="59" t="n">
        <f aca="false">IF(D45&gt;0,D45,0)</f>
        <v>15</v>
      </c>
      <c r="E46" s="59" t="n">
        <f aca="false">IF(E45&gt;0,E45,0)</f>
        <v>219</v>
      </c>
      <c r="F46" s="109" t="n">
        <f aca="false">E46-D46</f>
        <v>204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0</v>
      </c>
      <c r="D47" s="59" t="n">
        <f aca="false">IF(D45&lt;=0,D45,0)</f>
        <v>0</v>
      </c>
      <c r="E47" s="59" t="n">
        <f aca="false">IF(E45&lt;=0,E45,0)</f>
        <v>0</v>
      </c>
      <c r="F47" s="109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169"/>
      <c r="D48" s="59"/>
      <c r="E48" s="59"/>
      <c r="F48" s="109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1</v>
      </c>
      <c r="D49" s="59" t="n">
        <f aca="false">SUM(D45,D48)</f>
        <v>15</v>
      </c>
      <c r="E49" s="59" t="n">
        <f aca="false">SUM(E45,E48)</f>
        <v>219</v>
      </c>
      <c r="F49" s="109" t="n">
        <f aca="false">E49-D49</f>
        <v>204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1</v>
      </c>
      <c r="D50" s="59" t="n">
        <f aca="false">IF(D49&gt;0,D49,0)</f>
        <v>15</v>
      </c>
      <c r="E50" s="59" t="n">
        <f aca="false">IF(E49&gt;0,E49,0)</f>
        <v>219</v>
      </c>
      <c r="F50" s="109" t="n">
        <f aca="false">E50-D50</f>
        <v>204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0</v>
      </c>
      <c r="D51" s="59" t="n">
        <f aca="false">IF(D49&lt;=0,D49,0)</f>
        <v>0</v>
      </c>
      <c r="E51" s="59" t="n">
        <f aca="false">IF(E49&lt;=0,E49,0)</f>
        <v>0</v>
      </c>
      <c r="F51" s="109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C49*0.18</f>
        <v>0.18</v>
      </c>
      <c r="D52" s="59" t="n">
        <f aca="false">D49*0.18</f>
        <v>2.7</v>
      </c>
      <c r="E52" s="59" t="n">
        <f aca="false">E49*0.18</f>
        <v>39.42</v>
      </c>
      <c r="F52" s="109" t="n">
        <f aca="false">E52-D52</f>
        <v>36.72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0.82</v>
      </c>
      <c r="D53" s="59" t="n">
        <f aca="false">SUM(D49,-D52)</f>
        <v>12.3</v>
      </c>
      <c r="E53" s="59" t="n">
        <f aca="false">SUM(E49,-E52)</f>
        <v>179.58</v>
      </c>
      <c r="F53" s="109" t="n">
        <f aca="false">E53-D53</f>
        <v>167.28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66" t="n">
        <f aca="false">IF(C53&gt;0,C53,0)</f>
        <v>0.82</v>
      </c>
      <c r="D54" s="66" t="n">
        <f aca="false">IF(D53&gt;0,D53,0)</f>
        <v>12.3</v>
      </c>
      <c r="E54" s="66" t="n">
        <f aca="false">IF(E53&gt;0,E53,0)</f>
        <v>179.58</v>
      </c>
      <c r="F54" s="109" t="n">
        <f aca="false">E54-D54</f>
        <v>167.28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66" t="n">
        <f aca="false">IF(C53&lt;=0,C53,0)</f>
        <v>0</v>
      </c>
      <c r="D55" s="66" t="n">
        <f aca="false">IF(D53&lt;=0,D53,0)</f>
        <v>0</v>
      </c>
      <c r="E55" s="66" t="n">
        <f aca="false">IF(E53&lt;=0,E53,0)</f>
        <v>0</v>
      </c>
      <c r="F55" s="109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1" t="n">
        <f aca="false">C58+C59+C60+C61</f>
        <v>1124.4</v>
      </c>
      <c r="D57" s="71" t="n">
        <f aca="false">SUM(D58:D61)</f>
        <v>1323</v>
      </c>
      <c r="E57" s="71" t="n">
        <f aca="false">SUM(E58:E61)</f>
        <v>1409</v>
      </c>
      <c r="F57" s="71" t="n">
        <f aca="false">E57-D57</f>
        <v>86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/>
      <c r="D58" s="74" t="n">
        <v>4</v>
      </c>
      <c r="E58" s="74" t="n">
        <v>25</v>
      </c>
      <c r="F58" s="75" t="n">
        <f aca="false">E58-D58</f>
        <v>21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 t="n">
        <v>103</v>
      </c>
      <c r="D59" s="74" t="n">
        <v>200</v>
      </c>
      <c r="E59" s="74" t="n">
        <v>149</v>
      </c>
      <c r="F59" s="75" t="n">
        <f aca="false">E59-D59</f>
        <v>-51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/>
      <c r="D60" s="74"/>
      <c r="E60" s="74"/>
      <c r="F60" s="75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1021.4</v>
      </c>
      <c r="D61" s="74" t="n">
        <v>1119</v>
      </c>
      <c r="E61" s="74" t="n">
        <v>1235</v>
      </c>
      <c r="F61" s="75" t="n">
        <f aca="false">E61-D61</f>
        <v>116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74"/>
      <c r="D62" s="74" t="n">
        <v>3</v>
      </c>
      <c r="E62" s="74" t="n">
        <v>77</v>
      </c>
      <c r="F62" s="75" t="n">
        <f aca="false">E62-D62</f>
        <v>74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79" t="n">
        <v>1050</v>
      </c>
      <c r="D63" s="79" t="n">
        <v>1232</v>
      </c>
      <c r="E63" s="79" t="n">
        <v>1190</v>
      </c>
      <c r="F63" s="80" t="n">
        <f aca="false">E63-D63</f>
        <v>-42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81" t="n">
        <f aca="false">C65+C69</f>
        <v>0</v>
      </c>
      <c r="D64" s="81" t="n">
        <f aca="false">D65+D69</f>
        <v>0</v>
      </c>
      <c r="E64" s="81" t="n">
        <f aca="false">E65+E69</f>
        <v>0</v>
      </c>
      <c r="F64" s="82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63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181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91" t="n">
        <f aca="false">C15+C16+C17</f>
        <v>20067</v>
      </c>
      <c r="D14" s="91" t="n">
        <f aca="false">D15+D16+D17</f>
        <v>29137</v>
      </c>
      <c r="E14" s="91" t="n">
        <f aca="false">E15+E16+E17</f>
        <v>34934</v>
      </c>
      <c r="F14" s="97" t="n">
        <f aca="false">E14-D14</f>
        <v>5797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37" t="n">
        <v>10185</v>
      </c>
      <c r="D15" s="37" t="n">
        <v>23276</v>
      </c>
      <c r="E15" s="37" t="n">
        <v>25416</v>
      </c>
      <c r="F15" s="41" t="n">
        <f aca="false">E15-D15</f>
        <v>2140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37" t="n">
        <v>9882</v>
      </c>
      <c r="D16" s="37" t="n">
        <v>5861</v>
      </c>
      <c r="E16" s="37" t="n">
        <v>9518</v>
      </c>
      <c r="F16" s="41" t="n">
        <f aca="false">E16-D16</f>
        <v>3657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37"/>
      <c r="D17" s="37"/>
      <c r="E17" s="37"/>
      <c r="F17" s="41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37"/>
      <c r="D18" s="37"/>
      <c r="E18" s="37"/>
      <c r="F18" s="41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37"/>
      <c r="D19" s="37"/>
      <c r="E19" s="37"/>
      <c r="F19" s="41" t="n">
        <f aca="false">E19-D19</f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37" t="n">
        <v>115</v>
      </c>
      <c r="D20" s="37" t="n">
        <v>104</v>
      </c>
      <c r="E20" s="37" t="n">
        <v>131</v>
      </c>
      <c r="F20" s="41" t="n">
        <f aca="false">E20-D20</f>
        <v>27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37"/>
      <c r="D21" s="37"/>
      <c r="E21" s="37"/>
      <c r="F21" s="41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37" t="n">
        <v>276</v>
      </c>
      <c r="D22" s="37"/>
      <c r="E22" s="37"/>
      <c r="F22" s="41" t="n">
        <f aca="false">E22-D22</f>
        <v>0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37" t="n">
        <v>451</v>
      </c>
      <c r="D23" s="37"/>
      <c r="E23" s="37"/>
      <c r="F23" s="41" t="n">
        <f aca="false">E23-D23</f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37"/>
      <c r="D24" s="37"/>
      <c r="E24" s="37"/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37"/>
      <c r="D25" s="37"/>
      <c r="E25" s="37"/>
      <c r="F25" s="41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103" t="s">
        <v>75</v>
      </c>
      <c r="B26" s="104" t="s">
        <v>76</v>
      </c>
      <c r="C26" s="105" t="n">
        <f aca="false">C14+C18+C19+C20+C21+C22-C23-C24-C25</f>
        <v>20007</v>
      </c>
      <c r="D26" s="105" t="n">
        <f aca="false">D14+D18+D19+D20+D21+D22-D23-D24-D25</f>
        <v>29241</v>
      </c>
      <c r="E26" s="105" t="n">
        <f aca="false">E14+E18+E19+E20+E21+E22-E23-E24-E25</f>
        <v>35065</v>
      </c>
      <c r="F26" s="106" t="n">
        <f aca="false">E26-D26</f>
        <v>5824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37" t="n">
        <v>16724</v>
      </c>
      <c r="D28" s="37" t="n">
        <v>24093</v>
      </c>
      <c r="E28" s="37" t="n">
        <v>30464</v>
      </c>
      <c r="F28" s="139" t="n">
        <f aca="false">E28-D28</f>
        <v>6371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91" t="n">
        <f aca="false">SUM(C30:C38)</f>
        <v>1747</v>
      </c>
      <c r="D29" s="91" t="n">
        <f aca="false">SUM(D30:D38)</f>
        <v>2889</v>
      </c>
      <c r="E29" s="91" t="n">
        <f aca="false">SUM(E30:E38)</f>
        <v>2320</v>
      </c>
      <c r="F29" s="97" t="n">
        <f aca="false">E29-D29</f>
        <v>-569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1216</v>
      </c>
      <c r="D30" s="37" t="n">
        <v>2128</v>
      </c>
      <c r="E30" s="37" t="n">
        <v>1589</v>
      </c>
      <c r="F30" s="41" t="n">
        <f aca="false">E30-D30</f>
        <v>-539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266</v>
      </c>
      <c r="D31" s="37" t="n">
        <v>468</v>
      </c>
      <c r="E31" s="37" t="n">
        <v>348</v>
      </c>
      <c r="F31" s="41" t="n">
        <f aca="false">E31-D31</f>
        <v>-120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/>
      <c r="D32" s="37"/>
      <c r="E32" s="37"/>
      <c r="F32" s="41" t="n">
        <f aca="false">E32-D32</f>
        <v>0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/>
      <c r="D33" s="37"/>
      <c r="E33" s="37"/>
      <c r="F33" s="41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/>
      <c r="D34" s="37"/>
      <c r="E34" s="37"/>
      <c r="F34" s="41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 t="n">
        <v>6</v>
      </c>
      <c r="D35" s="37" t="n">
        <v>10</v>
      </c>
      <c r="E35" s="37" t="n">
        <v>10</v>
      </c>
      <c r="F35" s="41" t="n">
        <f aca="false">E35-D35</f>
        <v>0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/>
      <c r="D36" s="37"/>
      <c r="E36" s="37"/>
      <c r="F36" s="41" t="n">
        <f aca="false">E36-D36</f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/>
      <c r="D37" s="37"/>
      <c r="E37" s="37"/>
      <c r="F37" s="41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v>259</v>
      </c>
      <c r="D38" s="37" t="n">
        <v>283</v>
      </c>
      <c r="E38" s="37" t="n">
        <v>373</v>
      </c>
      <c r="F38" s="41" t="n">
        <f aca="false">E38-D38</f>
        <v>90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 t="n">
        <v>1176</v>
      </c>
      <c r="D39" s="37" t="n">
        <v>1694</v>
      </c>
      <c r="E39" s="37" t="n">
        <v>1467</v>
      </c>
      <c r="F39" s="41" t="n">
        <f aca="false">E39-D39</f>
        <v>-227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37" t="n">
        <v>360</v>
      </c>
      <c r="D40" s="37" t="n">
        <v>565</v>
      </c>
      <c r="E40" s="37" t="n">
        <v>795</v>
      </c>
      <c r="F40" s="41" t="n">
        <f aca="false">E40-D40</f>
        <v>230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/>
      <c r="D41" s="37"/>
      <c r="E41" s="37"/>
      <c r="F41" s="41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/>
      <c r="D42" s="37"/>
      <c r="E42" s="37"/>
      <c r="F42" s="41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98" t="n">
        <f aca="false">SUM(C28,C29,C39:C42)</f>
        <v>20007</v>
      </c>
      <c r="D43" s="98" t="n">
        <f aca="false">SUM(D28,D29,D39:D42)</f>
        <v>29241</v>
      </c>
      <c r="E43" s="98" t="n">
        <f aca="false">SUM(E28,E29,E39:E42)</f>
        <v>35046</v>
      </c>
      <c r="F43" s="98" t="n">
        <f aca="false">E43-D43</f>
        <v>5805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0</v>
      </c>
      <c r="D45" s="59" t="n">
        <f aca="false">SUM(D26,-D43)</f>
        <v>0</v>
      </c>
      <c r="E45" s="59" t="n">
        <f aca="false">SUM(E26,-E43)</f>
        <v>19</v>
      </c>
      <c r="F45" s="60" t="n">
        <f aca="false">E45-D45</f>
        <v>19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0</v>
      </c>
      <c r="D46" s="59" t="n">
        <f aca="false">IF(D45&gt;0,D45,0)</f>
        <v>0</v>
      </c>
      <c r="E46" s="59" t="n">
        <f aca="false">IF(E45&gt;0,E45,0)</f>
        <v>19</v>
      </c>
      <c r="F46" s="60" t="n">
        <f aca="false">E46-D46</f>
        <v>19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0</v>
      </c>
      <c r="D47" s="59" t="n">
        <f aca="false">IF(D45&lt;=0,D45,0)</f>
        <v>0</v>
      </c>
      <c r="E47" s="59" t="n">
        <f aca="false">IF(E45&lt;=0,E45,0)</f>
        <v>0</v>
      </c>
      <c r="F47" s="60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59"/>
      <c r="D48" s="59"/>
      <c r="E48" s="59"/>
      <c r="F48" s="60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0</v>
      </c>
      <c r="D49" s="59" t="n">
        <f aca="false">SUM(D45,D48)</f>
        <v>0</v>
      </c>
      <c r="E49" s="59" t="n">
        <f aca="false">SUM(E45,E48)</f>
        <v>19</v>
      </c>
      <c r="F49" s="60" t="n">
        <f aca="false">E49-D49</f>
        <v>19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0</v>
      </c>
      <c r="D50" s="59" t="n">
        <f aca="false">IF(D49&gt;0,D49,0)</f>
        <v>0</v>
      </c>
      <c r="E50" s="59" t="n">
        <f aca="false">IF(E49&gt;0,E49,0)</f>
        <v>19</v>
      </c>
      <c r="F50" s="60" t="n">
        <f aca="false">E50-D50</f>
        <v>19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0</v>
      </c>
      <c r="D51" s="59" t="n">
        <f aca="false">IF(D49&lt;=0,D49,0)</f>
        <v>0</v>
      </c>
      <c r="E51" s="59" t="n">
        <f aca="false">IF(E49&lt;=0,E49,0)</f>
        <v>0</v>
      </c>
      <c r="F51" s="60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/>
      <c r="D52" s="59"/>
      <c r="E52" s="59"/>
      <c r="F52" s="60" t="n">
        <v>0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0</v>
      </c>
      <c r="D53" s="59" t="n">
        <f aca="false">SUM(D49,-D52)</f>
        <v>0</v>
      </c>
      <c r="E53" s="59" t="n">
        <f aca="false">SUM(E49,-E52)</f>
        <v>19</v>
      </c>
      <c r="F53" s="60" t="n">
        <v>0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196" t="n">
        <f aca="false">IF(C53&gt;0,C53,0)</f>
        <v>0</v>
      </c>
      <c r="D54" s="196" t="n">
        <f aca="false">IF(D53&gt;0,D53,0)</f>
        <v>0</v>
      </c>
      <c r="E54" s="196" t="n">
        <f aca="false">IF(E53&gt;0,E53,0)</f>
        <v>19</v>
      </c>
      <c r="F54" s="60" t="n">
        <v>0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100" t="n">
        <f aca="false">IF(C53&lt;=0,C53,0)</f>
        <v>0</v>
      </c>
      <c r="D55" s="100" t="n">
        <f aca="false">IF(D53&lt;=0,D53,0)</f>
        <v>0</v>
      </c>
      <c r="E55" s="100" t="n">
        <f aca="false">IF(E53&lt;=0,E53,0)</f>
        <v>0</v>
      </c>
      <c r="F55" s="60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1" t="n">
        <f aca="false">SUM(C58:C61)</f>
        <v>1378</v>
      </c>
      <c r="D57" s="71" t="n">
        <f aca="false">SUM(D58:D61)</f>
        <v>2972</v>
      </c>
      <c r="E57" s="71" t="n">
        <f aca="false">SUM(E58:E61)</f>
        <v>3237</v>
      </c>
      <c r="F57" s="71" t="n">
        <f aca="false">E57-D57</f>
        <v>265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 t="n">
        <v>69</v>
      </c>
      <c r="D58" s="74"/>
      <c r="E58" s="74"/>
      <c r="F58" s="75" t="n">
        <f aca="false">E58-D58</f>
        <v>0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 t="n">
        <v>493</v>
      </c>
      <c r="D59" s="74"/>
      <c r="E59" s="74"/>
      <c r="F59" s="75" t="n">
        <f aca="false">E59-D59</f>
        <v>0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/>
      <c r="D60" s="74"/>
      <c r="E60" s="74"/>
      <c r="F60" s="75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816</v>
      </c>
      <c r="D61" s="74" t="n">
        <v>2972</v>
      </c>
      <c r="E61" s="74" t="n">
        <v>3237</v>
      </c>
      <c r="F61" s="75" t="n">
        <f aca="false">E61-D61</f>
        <v>265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182</v>
      </c>
      <c r="B62" s="77" t="s">
        <v>144</v>
      </c>
      <c r="C62" s="74" t="n">
        <v>16</v>
      </c>
      <c r="D62" s="74"/>
      <c r="E62" s="74"/>
      <c r="F62" s="75" t="n">
        <f aca="false">E62-D62</f>
        <v>0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79" t="n">
        <v>1225</v>
      </c>
      <c r="D63" s="79" t="n">
        <v>2791</v>
      </c>
      <c r="E63" s="79" t="n">
        <v>2605</v>
      </c>
      <c r="F63" s="80" t="n">
        <f aca="false">E63-D63</f>
        <v>-186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81" t="n">
        <f aca="false">C65+C69</f>
        <v>0</v>
      </c>
      <c r="D64" s="81" t="n">
        <f aca="false">D65+D69</f>
        <v>0</v>
      </c>
      <c r="E64" s="81" t="n">
        <f aca="false">E65+E69</f>
        <v>0</v>
      </c>
      <c r="F64" s="82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7.12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26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91" t="n">
        <f aca="false">C15+C16+C17</f>
        <v>1320</v>
      </c>
      <c r="D14" s="197" t="n">
        <f aca="false">D15+D16+D17</f>
        <v>1536</v>
      </c>
      <c r="E14" s="91" t="n">
        <f aca="false">E15+E16+E17</f>
        <v>2040.6</v>
      </c>
      <c r="F14" s="97" t="n">
        <f aca="false">E14-D14</f>
        <v>504.6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37" t="n">
        <v>1320</v>
      </c>
      <c r="D15" s="37" t="n">
        <v>1536</v>
      </c>
      <c r="E15" s="37" t="n">
        <v>2040.6</v>
      </c>
      <c r="F15" s="41" t="n">
        <f aca="false">E15-D15</f>
        <v>504.6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37"/>
      <c r="D16" s="37"/>
      <c r="E16" s="37"/>
      <c r="F16" s="41" t="n">
        <f aca="false">E16-D16</f>
        <v>0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37"/>
      <c r="D17" s="37"/>
      <c r="E17" s="37"/>
      <c r="F17" s="41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37"/>
      <c r="D18" s="37"/>
      <c r="E18" s="37"/>
      <c r="F18" s="41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37"/>
      <c r="D19" s="37"/>
      <c r="E19" s="37"/>
      <c r="F19" s="41" t="n">
        <f aca="false">E19-D19</f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37"/>
      <c r="D20" s="37"/>
      <c r="E20" s="37"/>
      <c r="F20" s="41" t="n">
        <f aca="false">E20-D20</f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37"/>
      <c r="D21" s="37"/>
      <c r="E21" s="37"/>
      <c r="F21" s="41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37"/>
      <c r="D22" s="37"/>
      <c r="E22" s="37"/>
      <c r="F22" s="41" t="n">
        <f aca="false">E22-D22</f>
        <v>0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37" t="n">
        <v>220</v>
      </c>
      <c r="D23" s="37" t="n">
        <v>256</v>
      </c>
      <c r="E23" s="37" t="n">
        <v>340.1</v>
      </c>
      <c r="F23" s="41" t="n">
        <f aca="false">E23-D23</f>
        <v>84.1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37"/>
      <c r="D24" s="37"/>
      <c r="E24" s="37"/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37"/>
      <c r="D25" s="37"/>
      <c r="E25" s="37"/>
      <c r="F25" s="41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47.25" hidden="false" customHeight="true" outlineLevel="0" collapsed="false">
      <c r="A26" s="103" t="s">
        <v>75</v>
      </c>
      <c r="B26" s="104" t="s">
        <v>76</v>
      </c>
      <c r="C26" s="198" t="n">
        <f aca="false">C14+C18+C19+C20+C21+C22-C23-C24-C25</f>
        <v>1100</v>
      </c>
      <c r="D26" s="198" t="n">
        <f aca="false">D14+D18+D19+D20+D21+D22-D23-D24-D25</f>
        <v>1280</v>
      </c>
      <c r="E26" s="198" t="n">
        <f aca="false">E14+E18+E19+E20+E21+E22-E23-E24-E25</f>
        <v>1700.5</v>
      </c>
      <c r="F26" s="199" t="n">
        <f aca="false">E26-D26</f>
        <v>420.5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37" t="n">
        <v>477</v>
      </c>
      <c r="D28" s="37" t="n">
        <v>539</v>
      </c>
      <c r="E28" s="37" t="n">
        <v>906.6</v>
      </c>
      <c r="F28" s="200" t="n">
        <f aca="false">E28-D28</f>
        <v>367.6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197" t="n">
        <f aca="false">SUM(C30:C38)</f>
        <v>258</v>
      </c>
      <c r="D29" s="197" t="n">
        <f aca="false">SUM(D30:D38)</f>
        <v>279</v>
      </c>
      <c r="E29" s="197" t="n">
        <f aca="false">SUM(E30:E38)</f>
        <v>314.7</v>
      </c>
      <c r="F29" s="92" t="n">
        <f aca="false">E29-D29</f>
        <v>35.7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74.3</v>
      </c>
      <c r="D30" s="37" t="n">
        <v>110</v>
      </c>
      <c r="E30" s="37" t="n">
        <v>114.6</v>
      </c>
      <c r="F30" s="38" t="n">
        <f aca="false">E30-D30</f>
        <v>4.59999999999999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17</v>
      </c>
      <c r="D31" s="37" t="n">
        <v>17</v>
      </c>
      <c r="E31" s="37" t="n">
        <v>16.5</v>
      </c>
      <c r="F31" s="38" t="n">
        <f aca="false">E31-D31</f>
        <v>-0.5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/>
      <c r="D32" s="37"/>
      <c r="E32" s="37"/>
      <c r="F32" s="38" t="n">
        <f aca="false">E32-D32</f>
        <v>0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/>
      <c r="D33" s="37"/>
      <c r="E33" s="37"/>
      <c r="F33" s="38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 t="n">
        <v>1.3</v>
      </c>
      <c r="D34" s="37" t="n">
        <v>2</v>
      </c>
      <c r="E34" s="37" t="n">
        <v>1.5</v>
      </c>
      <c r="F34" s="38" t="n">
        <f aca="false">E34-D34</f>
        <v>-0.5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/>
      <c r="D35" s="37"/>
      <c r="E35" s="37"/>
      <c r="F35" s="38" t="n">
        <f aca="false">E35-D35</f>
        <v>0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/>
      <c r="D36" s="37"/>
      <c r="E36" s="37"/>
      <c r="F36" s="38" t="n">
        <f aca="false">E36-D36</f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/>
      <c r="D37" s="37"/>
      <c r="E37" s="37"/>
      <c r="F37" s="38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v>165.4</v>
      </c>
      <c r="D38" s="37" t="n">
        <v>150</v>
      </c>
      <c r="E38" s="37" t="n">
        <v>182.1</v>
      </c>
      <c r="F38" s="38" t="n">
        <f aca="false">E38-D38</f>
        <v>32.1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 t="n">
        <v>398</v>
      </c>
      <c r="D39" s="37" t="n">
        <v>450</v>
      </c>
      <c r="E39" s="37" t="n">
        <v>437.4</v>
      </c>
      <c r="F39" s="38" t="n">
        <f aca="false">E39-D39</f>
        <v>-12.6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37" t="n">
        <v>14</v>
      </c>
      <c r="D40" s="37" t="n">
        <v>6</v>
      </c>
      <c r="E40" s="37"/>
      <c r="F40" s="38" t="n">
        <f aca="false">E40-D40</f>
        <v>-6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/>
      <c r="D41" s="37"/>
      <c r="E41" s="37"/>
      <c r="F41" s="38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/>
      <c r="D42" s="37"/>
      <c r="E42" s="37" t="n">
        <v>13</v>
      </c>
      <c r="F42" s="38" t="n">
        <f aca="false">E42-D42</f>
        <v>13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98" t="n">
        <f aca="false">SUM(C28,C29,C39:C42)</f>
        <v>1147</v>
      </c>
      <c r="D43" s="98" t="n">
        <f aca="false">SUM(D28,D29,D39:D42)</f>
        <v>1274</v>
      </c>
      <c r="E43" s="98" t="n">
        <f aca="false">SUM(E28,E29,E39:E42)</f>
        <v>1671.7</v>
      </c>
      <c r="F43" s="98" t="n">
        <f aca="false">E43-D43</f>
        <v>397.7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-47</v>
      </c>
      <c r="D45" s="59" t="n">
        <f aca="false">SUM(D26,-D43)</f>
        <v>6</v>
      </c>
      <c r="E45" s="59" t="n">
        <f aca="false">SUM(E26,-E43)</f>
        <v>28.8</v>
      </c>
      <c r="F45" s="109" t="n">
        <f aca="false">E45-D45</f>
        <v>22.8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0</v>
      </c>
      <c r="D46" s="59" t="n">
        <f aca="false">IF(D45&gt;0,D45,0)</f>
        <v>6</v>
      </c>
      <c r="E46" s="59" t="n">
        <f aca="false">IF(E45&gt;0,E45,0)</f>
        <v>28.8</v>
      </c>
      <c r="F46" s="109" t="n">
        <f aca="false">E46-D46</f>
        <v>22.8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-47</v>
      </c>
      <c r="D47" s="59" t="n">
        <f aca="false">IF(D45&lt;=0,D45,0)</f>
        <v>0</v>
      </c>
      <c r="E47" s="59" t="n">
        <f aca="false">IF(E45&lt;=0,E45,0)</f>
        <v>0</v>
      </c>
      <c r="F47" s="109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59"/>
      <c r="D48" s="59"/>
      <c r="E48" s="59"/>
      <c r="F48" s="109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-47</v>
      </c>
      <c r="D49" s="59" t="n">
        <f aca="false">SUM(D45,D48)</f>
        <v>6</v>
      </c>
      <c r="E49" s="59" t="n">
        <f aca="false">SUM(E45,E48)</f>
        <v>28.8</v>
      </c>
      <c r="F49" s="109" t="n">
        <f aca="false">E49-D49</f>
        <v>22.8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0</v>
      </c>
      <c r="D50" s="59" t="n">
        <f aca="false">IF(D49&gt;0,D49,0)</f>
        <v>6</v>
      </c>
      <c r="E50" s="59" t="n">
        <f aca="false">IF(E49&gt;0,E49,0)</f>
        <v>28.8</v>
      </c>
      <c r="F50" s="109" t="n">
        <f aca="false">E50-D50</f>
        <v>22.8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-47</v>
      </c>
      <c r="D51" s="59" t="n">
        <f aca="false">IF(D49&lt;=0,D49,0)</f>
        <v>0</v>
      </c>
      <c r="E51" s="59" t="n">
        <f aca="false">IF(E49&lt;=0,E49,0)</f>
        <v>0</v>
      </c>
      <c r="F51" s="109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C49*0.18</f>
        <v>-8.46</v>
      </c>
      <c r="D52" s="59" t="n">
        <f aca="false">D49*0.18</f>
        <v>1.08</v>
      </c>
      <c r="E52" s="59" t="n">
        <f aca="false">E49*0.18</f>
        <v>5.18399999999999</v>
      </c>
      <c r="F52" s="109" t="n">
        <f aca="false">E52-D52</f>
        <v>4.10399999999999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-38.54</v>
      </c>
      <c r="D53" s="59" t="n">
        <f aca="false">SUM(D49,-D52)</f>
        <v>4.92</v>
      </c>
      <c r="E53" s="59" t="n">
        <f aca="false">SUM(E49,-E52)</f>
        <v>23.616</v>
      </c>
      <c r="F53" s="109" t="n">
        <f aca="false">E53-D53</f>
        <v>18.696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66" t="n">
        <f aca="false">IF(C53&gt;0,C53,0)</f>
        <v>0</v>
      </c>
      <c r="D54" s="66" t="n">
        <f aca="false">IF(D53&gt;0,D53,0)</f>
        <v>4.92</v>
      </c>
      <c r="E54" s="66" t="n">
        <f aca="false">IF(E53&gt;0,E53,0)</f>
        <v>23.616</v>
      </c>
      <c r="F54" s="109" t="n">
        <f aca="false">E54-D54</f>
        <v>18.696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66" t="n">
        <f aca="false">IF(C53&lt;=0,C53,0)</f>
        <v>-38.54</v>
      </c>
      <c r="D55" s="110" t="n">
        <f aca="false">IF(D53&lt;=0,D53,0)</f>
        <v>0</v>
      </c>
      <c r="E55" s="110" t="n">
        <f aca="false">IF(E53&lt;=0,E53,0)</f>
        <v>0</v>
      </c>
      <c r="F55" s="111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188" t="n">
        <f aca="false">SUM(C58:C61)</f>
        <v>180.4</v>
      </c>
      <c r="D57" s="188" t="n">
        <f aca="false">SUM(D58:D61)</f>
        <v>219</v>
      </c>
      <c r="E57" s="188" t="n">
        <f aca="false">SUM(E58:E61)</f>
        <v>314.8</v>
      </c>
      <c r="F57" s="188" t="n">
        <f aca="false">E57-D57</f>
        <v>95.8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/>
      <c r="D58" s="74" t="n">
        <v>2</v>
      </c>
      <c r="E58" s="74"/>
      <c r="F58" s="136" t="n">
        <f aca="false">E58-D58</f>
        <v>-2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 t="n">
        <v>118.4</v>
      </c>
      <c r="D59" s="74" t="n">
        <v>135</v>
      </c>
      <c r="E59" s="74" t="n">
        <v>199.2</v>
      </c>
      <c r="F59" s="136" t="n">
        <f aca="false">E59-D59</f>
        <v>64.2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/>
      <c r="D60" s="74"/>
      <c r="E60" s="74" t="n">
        <v>3.3</v>
      </c>
      <c r="F60" s="136" t="n">
        <f aca="false">E60-D60</f>
        <v>3.3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62</v>
      </c>
      <c r="D61" s="74" t="n">
        <v>82</v>
      </c>
      <c r="E61" s="74" t="n">
        <v>112.3</v>
      </c>
      <c r="F61" s="136" t="n">
        <f aca="false">E61-D61</f>
        <v>30.3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74" t="n">
        <v>6.6</v>
      </c>
      <c r="D62" s="74" t="n">
        <v>8</v>
      </c>
      <c r="E62" s="74" t="n">
        <v>8.5</v>
      </c>
      <c r="F62" s="136" t="n">
        <f aca="false">E62-D62</f>
        <v>0.5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79" t="n">
        <v>94.1</v>
      </c>
      <c r="D63" s="79" t="n">
        <v>90</v>
      </c>
      <c r="E63" s="79" t="n">
        <v>81.5</v>
      </c>
      <c r="F63" s="188" t="n">
        <f aca="false">E63-D63</f>
        <v>-8.5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81" t="n">
        <f aca="false">C65+C69</f>
        <v>0</v>
      </c>
      <c r="D64" s="81" t="n">
        <f aca="false">D65+D69</f>
        <v>0</v>
      </c>
      <c r="E64" s="81" t="n">
        <f aca="false">E65+E69</f>
        <v>0</v>
      </c>
      <c r="F64" s="82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51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27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" hidden="false" customHeight="true" outlineLevel="0" collapsed="false">
      <c r="A14" s="35" t="s">
        <v>51</v>
      </c>
      <c r="B14" s="36" t="s">
        <v>52</v>
      </c>
      <c r="C14" s="195" t="n">
        <f aca="false">C15+C16+C17</f>
        <v>84.1</v>
      </c>
      <c r="D14" s="195" t="n">
        <f aca="false">D15+D16+D17</f>
        <v>150</v>
      </c>
      <c r="E14" s="195" t="n">
        <f aca="false">E15+E16+E17</f>
        <v>434.3</v>
      </c>
      <c r="F14" s="38" t="n">
        <f aca="false">E14-D14</f>
        <v>284.3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37" t="n">
        <v>76.3</v>
      </c>
      <c r="D15" s="37" t="n">
        <v>80</v>
      </c>
      <c r="E15" s="37" t="n">
        <v>156</v>
      </c>
      <c r="F15" s="38" t="n">
        <f aca="false">E15-D15</f>
        <v>76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37" t="n">
        <v>7.8</v>
      </c>
      <c r="D16" s="37" t="n">
        <v>70</v>
      </c>
      <c r="E16" s="37" t="n">
        <v>278.3</v>
      </c>
      <c r="F16" s="38" t="n">
        <f aca="false">E16-D16</f>
        <v>208.3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37"/>
      <c r="D17" s="37"/>
      <c r="E17" s="37"/>
      <c r="F17" s="38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37"/>
      <c r="D18" s="37"/>
      <c r="E18" s="37" t="n">
        <v>26.8</v>
      </c>
      <c r="F18" s="38" t="n">
        <f aca="false">E18-D18</f>
        <v>26.8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37" t="n">
        <v>2594.4</v>
      </c>
      <c r="D19" s="37" t="n">
        <v>4000</v>
      </c>
      <c r="E19" s="37" t="n">
        <v>2742.5</v>
      </c>
      <c r="F19" s="38" t="n">
        <f aca="false">E19-D19</f>
        <v>-1257.5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37"/>
      <c r="D20" s="37"/>
      <c r="E20" s="37"/>
      <c r="F20" s="38" t="n">
        <f aca="false">E20-D20</f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37"/>
      <c r="D21" s="37"/>
      <c r="E21" s="37"/>
      <c r="F21" s="38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37" t="n">
        <v>94.4</v>
      </c>
      <c r="D22" s="37" t="n">
        <v>100</v>
      </c>
      <c r="E22" s="37" t="n">
        <v>115.5</v>
      </c>
      <c r="F22" s="38" t="n">
        <f aca="false">E22-D22</f>
        <v>15.5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37"/>
      <c r="D23" s="37"/>
      <c r="E23" s="37"/>
      <c r="F23" s="38" t="n">
        <f aca="false">E23-D23</f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37"/>
      <c r="D24" s="37"/>
      <c r="E24" s="37"/>
      <c r="F24" s="38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37"/>
      <c r="D25" s="37"/>
      <c r="E25" s="37"/>
      <c r="F25" s="38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58.5" hidden="false" customHeight="true" outlineLevel="0" collapsed="false">
      <c r="A26" s="103" t="s">
        <v>75</v>
      </c>
      <c r="B26" s="104" t="s">
        <v>76</v>
      </c>
      <c r="C26" s="201" t="n">
        <f aca="false">C14+C18+C19+C20+C21+C22-C23-C24-C25</f>
        <v>2772.9</v>
      </c>
      <c r="D26" s="201" t="n">
        <f aca="false">D14+D18+D19+D20+D21+D22-D23-D24-D25</f>
        <v>4250</v>
      </c>
      <c r="E26" s="201" t="n">
        <f aca="false">E14+E18+E19+E20+E21+E22-E23-E24-E25</f>
        <v>3319.1</v>
      </c>
      <c r="F26" s="202" t="n">
        <f aca="false">E26-D26</f>
        <v>-930.9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203" t="n">
        <v>2210.7</v>
      </c>
      <c r="D28" s="203" t="n">
        <v>3438.7</v>
      </c>
      <c r="E28" s="203" t="n">
        <v>2536.7</v>
      </c>
      <c r="F28" s="38" t="n">
        <f aca="false">E28-D28</f>
        <v>-902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204" t="n">
        <f aca="false">SUM(C30:C38)</f>
        <v>549.9</v>
      </c>
      <c r="D29" s="204" t="n">
        <f aca="false">SUM(D30:D38)</f>
        <v>698.6</v>
      </c>
      <c r="E29" s="204" t="n">
        <f aca="false">SUM(E30:E38)</f>
        <v>740.2</v>
      </c>
      <c r="F29" s="205" t="n">
        <f aca="false">E29-D29</f>
        <v>41.6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457</v>
      </c>
      <c r="D30" s="37" t="n">
        <v>536</v>
      </c>
      <c r="E30" s="37" t="n">
        <v>602.7</v>
      </c>
      <c r="F30" s="38" t="n">
        <f aca="false">E30-D30</f>
        <v>66.7000000000001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75</v>
      </c>
      <c r="D31" s="37" t="n">
        <v>118</v>
      </c>
      <c r="E31" s="37" t="n">
        <v>86</v>
      </c>
      <c r="F31" s="38" t="n">
        <f aca="false">E31-D31</f>
        <v>-32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/>
      <c r="D32" s="37" t="n">
        <v>25</v>
      </c>
      <c r="E32" s="37" t="n">
        <v>28.3</v>
      </c>
      <c r="F32" s="38" t="n">
        <f aca="false">E32-D32</f>
        <v>3.3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 t="n">
        <v>4.7</v>
      </c>
      <c r="D33" s="37"/>
      <c r="E33" s="37" t="n">
        <v>2.2</v>
      </c>
      <c r="F33" s="38" t="n">
        <f aca="false">E33-D33</f>
        <v>2.2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/>
      <c r="D34" s="37"/>
      <c r="E34" s="37" t="n">
        <v>5.3</v>
      </c>
      <c r="F34" s="38" t="n">
        <f aca="false">E34-D34</f>
        <v>5.3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 t="n">
        <v>5.3</v>
      </c>
      <c r="D35" s="37" t="n">
        <v>5.6</v>
      </c>
      <c r="E35" s="37" t="n">
        <v>7</v>
      </c>
      <c r="F35" s="38" t="n">
        <f aca="false">E35-D35</f>
        <v>1.4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/>
      <c r="D36" s="37"/>
      <c r="E36" s="37"/>
      <c r="F36" s="38" t="n">
        <f aca="false">E36-D36</f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/>
      <c r="D37" s="37"/>
      <c r="E37" s="37"/>
      <c r="F37" s="38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v>7.9</v>
      </c>
      <c r="D38" s="37" t="n">
        <v>14</v>
      </c>
      <c r="E38" s="37" t="n">
        <v>8.7</v>
      </c>
      <c r="F38" s="38" t="n">
        <f aca="false">E38-D38</f>
        <v>-5.3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/>
      <c r="D39" s="37"/>
      <c r="E39" s="37"/>
      <c r="F39" s="38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37" t="n">
        <v>70.1</v>
      </c>
      <c r="D40" s="37" t="n">
        <v>137</v>
      </c>
      <c r="E40" s="37" t="n">
        <v>58.5</v>
      </c>
      <c r="F40" s="38" t="n">
        <f aca="false">E40-D40</f>
        <v>-78.5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/>
      <c r="D41" s="37"/>
      <c r="E41" s="37"/>
      <c r="F41" s="38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/>
      <c r="D42" s="37"/>
      <c r="E42" s="37"/>
      <c r="F42" s="38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206" t="n">
        <f aca="false">SUM(C28,C29,C39:C42)</f>
        <v>2830.7</v>
      </c>
      <c r="D43" s="206" t="n">
        <f aca="false">SUM(D28,D29,D39:D42)</f>
        <v>4274.3</v>
      </c>
      <c r="E43" s="206" t="n">
        <f aca="false">SUM(E28,E29,E39:E42)</f>
        <v>3335.4</v>
      </c>
      <c r="F43" s="206" t="n">
        <f aca="false">E43-D43</f>
        <v>-938.900000000001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207" t="n">
        <f aca="false">SUM(C26,-C43)</f>
        <v>-57.7999999999997</v>
      </c>
      <c r="D45" s="207" t="n">
        <f aca="false">SUM(D26,-D43)</f>
        <v>-24.3000000000002</v>
      </c>
      <c r="E45" s="207" t="n">
        <f aca="false">SUM(E26,-E43)</f>
        <v>-16.2999999999997</v>
      </c>
      <c r="F45" s="208" t="n">
        <f aca="false">E45-D45</f>
        <v>8.00000000000046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207" t="n">
        <f aca="false">IF(C45&gt;0,C45,0)</f>
        <v>0</v>
      </c>
      <c r="D46" s="207" t="n">
        <f aca="false">IF(D45&gt;0,D45,0)</f>
        <v>0</v>
      </c>
      <c r="E46" s="207" t="n">
        <f aca="false">IF(E45&gt;0,E45,0)</f>
        <v>0</v>
      </c>
      <c r="F46" s="208" t="n">
        <f aca="false">E46-D46</f>
        <v>0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207" t="n">
        <f aca="false">IF(C45&lt;=0,C45,0)</f>
        <v>-57.7999999999997</v>
      </c>
      <c r="D47" s="207" t="n">
        <f aca="false">IF(D45&lt;=0,D45,0)</f>
        <v>-24.3000000000002</v>
      </c>
      <c r="E47" s="207" t="n">
        <f aca="false">IF(E45&lt;=0,E45,0)</f>
        <v>-16.2999999999997</v>
      </c>
      <c r="F47" s="208" t="n">
        <f aca="false">E47-D47</f>
        <v>8.00000000000046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207"/>
      <c r="D48" s="207"/>
      <c r="E48" s="207"/>
      <c r="F48" s="208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207" t="n">
        <f aca="false">SUM(C45,C48)</f>
        <v>-57.7999999999997</v>
      </c>
      <c r="D49" s="207" t="n">
        <f aca="false">SUM(D45,D48)</f>
        <v>-24.3000000000002</v>
      </c>
      <c r="E49" s="207" t="n">
        <f aca="false">SUM(E45,E48)</f>
        <v>-16.2999999999997</v>
      </c>
      <c r="F49" s="208" t="n">
        <f aca="false">E49-D49</f>
        <v>8.00000000000046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207" t="n">
        <f aca="false">IF(C49&gt;0,C49,0)</f>
        <v>0</v>
      </c>
      <c r="D50" s="207" t="n">
        <f aca="false">IF(D49&gt;0,D49,0)</f>
        <v>0</v>
      </c>
      <c r="E50" s="207" t="n">
        <f aca="false">IF(E49&gt;0,E49,0)</f>
        <v>0</v>
      </c>
      <c r="F50" s="208" t="n">
        <f aca="false">E50-D50</f>
        <v>0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207" t="n">
        <f aca="false">IF(C49&lt;=0,C49,0)</f>
        <v>-57.7999999999997</v>
      </c>
      <c r="D51" s="207" t="n">
        <f aca="false">IF(D49&lt;=0,D49,0)</f>
        <v>-24.3000000000002</v>
      </c>
      <c r="E51" s="207" t="n">
        <f aca="false">IF(E49&lt;=0,E49,0)</f>
        <v>-16.2999999999997</v>
      </c>
      <c r="F51" s="208" t="n">
        <f aca="false">E51-D51</f>
        <v>8.00000000000046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207" t="n">
        <f aca="false">C49*0.18</f>
        <v>-10.404</v>
      </c>
      <c r="D52" s="207" t="n">
        <f aca="false">D49*0.18</f>
        <v>-4.37400000000003</v>
      </c>
      <c r="E52" s="207" t="n">
        <f aca="false">E49*0.18</f>
        <v>-2.93399999999995</v>
      </c>
      <c r="F52" s="208" t="n">
        <f aca="false">E52-D52</f>
        <v>1.44000000000008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207" t="n">
        <f aca="false">SUM(C49,-C52)</f>
        <v>-47.3959999999998</v>
      </c>
      <c r="D53" s="207" t="n">
        <f aca="false">SUM(D49,-D52)</f>
        <v>-19.9260000000002</v>
      </c>
      <c r="E53" s="207" t="n">
        <f aca="false">SUM(E49,-E52)</f>
        <v>-13.3659999999998</v>
      </c>
      <c r="F53" s="208" t="n">
        <f aca="false">E53-D53</f>
        <v>6.56000000000038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209" t="n">
        <f aca="false">IF(C53&gt;0,C53,0)</f>
        <v>0</v>
      </c>
      <c r="D54" s="209" t="n">
        <f aca="false">IF(D53&gt;0,D53,0)</f>
        <v>0</v>
      </c>
      <c r="E54" s="209" t="n">
        <f aca="false">IF(E53&gt;0,E53,0)</f>
        <v>0</v>
      </c>
      <c r="F54" s="208" t="n">
        <f aca="false">E54-D54</f>
        <v>0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209" t="n">
        <f aca="false">IF(C53&lt;=0,C53,0)</f>
        <v>-47.3959999999998</v>
      </c>
      <c r="D55" s="209" t="n">
        <f aca="false">IF(D53&lt;=0,D53,0)</f>
        <v>-19.9260000000002</v>
      </c>
      <c r="E55" s="209" t="n">
        <f aca="false">IF(E53&lt;=0,E53,0)</f>
        <v>-13.3659999999998</v>
      </c>
      <c r="F55" s="208" t="n">
        <f aca="false">E55-D55</f>
        <v>6.56000000000038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183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210" t="n">
        <f aca="false">SUM(C58:C61)</f>
        <v>323.6</v>
      </c>
      <c r="D57" s="210" t="n">
        <f aca="false">SUM(D58:D61)</f>
        <v>390.2</v>
      </c>
      <c r="E57" s="210" t="n">
        <f aca="false">SUM(E58:E61)</f>
        <v>384.5</v>
      </c>
      <c r="F57" s="188" t="n">
        <f aca="false">E57-D57</f>
        <v>-5.69999999999999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/>
      <c r="D58" s="74"/>
      <c r="E58" s="74"/>
      <c r="F58" s="136" t="n">
        <f aca="false">E58-D58</f>
        <v>0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/>
      <c r="D59" s="74"/>
      <c r="E59" s="74"/>
      <c r="F59" s="136" t="n">
        <f aca="false">E59-D59</f>
        <v>0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/>
      <c r="D60" s="74"/>
      <c r="E60" s="74"/>
      <c r="F60" s="136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323.6</v>
      </c>
      <c r="D61" s="74" t="n">
        <v>390.2</v>
      </c>
      <c r="E61" s="74" t="n">
        <f aca="false">E62+E63+E64</f>
        <v>384.5</v>
      </c>
      <c r="F61" s="136" t="n">
        <f aca="false">E61-D61</f>
        <v>-5.69999999999999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15" hidden="false" customHeight="true" outlineLevel="0" collapsed="false">
      <c r="A62" s="72" t="s">
        <v>184</v>
      </c>
      <c r="B62" s="73"/>
      <c r="C62" s="74" t="n">
        <v>13</v>
      </c>
      <c r="D62" s="74"/>
      <c r="E62" s="74" t="n">
        <v>17.1</v>
      </c>
      <c r="F62" s="136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5" hidden="false" customHeight="true" outlineLevel="0" collapsed="false">
      <c r="A63" s="72" t="s">
        <v>185</v>
      </c>
      <c r="B63" s="73"/>
      <c r="C63" s="74" t="n">
        <v>286.7</v>
      </c>
      <c r="D63" s="74"/>
      <c r="E63" s="74" t="n">
        <v>339.3</v>
      </c>
      <c r="F63" s="136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15" hidden="false" customHeight="true" outlineLevel="0" collapsed="false">
      <c r="A64" s="72" t="s">
        <v>186</v>
      </c>
      <c r="B64" s="73"/>
      <c r="C64" s="74" t="n">
        <v>23.9</v>
      </c>
      <c r="D64" s="74"/>
      <c r="E64" s="74" t="n">
        <v>28.1</v>
      </c>
      <c r="F64" s="136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2.5" hidden="false" customHeight="true" outlineLevel="0" collapsed="false">
      <c r="A65" s="76" t="s">
        <v>143</v>
      </c>
      <c r="B65" s="77" t="s">
        <v>144</v>
      </c>
      <c r="C65" s="74"/>
      <c r="D65" s="74"/>
      <c r="E65" s="74"/>
      <c r="F65" s="136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6.5" hidden="false" customHeight="true" outlineLevel="0" collapsed="false">
      <c r="A66" s="78" t="s">
        <v>145</v>
      </c>
      <c r="B66" s="211" t="s">
        <v>146</v>
      </c>
      <c r="C66" s="212" t="n">
        <v>325.3</v>
      </c>
      <c r="D66" s="212" t="n">
        <v>425.6</v>
      </c>
      <c r="E66" s="212" t="n">
        <v>368.6</v>
      </c>
      <c r="F66" s="213" t="n">
        <f aca="false">E66-D66</f>
        <v>-57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24.75" hidden="false" customHeight="true" outlineLevel="0" collapsed="false">
      <c r="A67" s="68" t="s">
        <v>147</v>
      </c>
      <c r="B67" s="69" t="s">
        <v>148</v>
      </c>
      <c r="C67" s="150" t="n">
        <f aca="false">C68+C72</f>
        <v>0</v>
      </c>
      <c r="D67" s="150" t="n">
        <f aca="false">D68+D72</f>
        <v>0</v>
      </c>
      <c r="E67" s="150" t="n">
        <f aca="false">E68+E72</f>
        <v>0</v>
      </c>
      <c r="F67" s="191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24" hidden="false" customHeight="true" outlineLevel="0" collapsed="false">
      <c r="A68" s="48" t="s">
        <v>149</v>
      </c>
      <c r="B68" s="36" t="s">
        <v>150</v>
      </c>
      <c r="C68" s="83"/>
      <c r="D68" s="83"/>
      <c r="E68" s="83"/>
      <c r="F68" s="38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5.75" hidden="false" customHeight="true" outlineLevel="0" collapsed="false">
      <c r="A69" s="51" t="s">
        <v>151</v>
      </c>
      <c r="B69" s="73" t="s">
        <v>152</v>
      </c>
      <c r="C69" s="84"/>
      <c r="D69" s="153"/>
      <c r="E69" s="154"/>
      <c r="F69" s="38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15" hidden="false" customHeight="true" outlineLevel="0" collapsed="false">
      <c r="A70" s="51" t="s">
        <v>153</v>
      </c>
      <c r="B70" s="73" t="s">
        <v>154</v>
      </c>
      <c r="C70" s="214" t="n">
        <v>325.3</v>
      </c>
      <c r="D70" s="214" t="n">
        <v>425.6</v>
      </c>
      <c r="E70" s="214" t="n">
        <v>368.8</v>
      </c>
      <c r="F70" s="38" t="n">
        <f aca="false">E70-D70</f>
        <v>-56.8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155</v>
      </c>
      <c r="B71" s="73" t="s">
        <v>156</v>
      </c>
      <c r="C71" s="84"/>
      <c r="D71" s="84"/>
      <c r="E71" s="84"/>
      <c r="F71" s="38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14.25" hidden="false" customHeight="true" outlineLevel="0" collapsed="false">
      <c r="A72" s="48" t="s">
        <v>157</v>
      </c>
      <c r="B72" s="36" t="s">
        <v>158</v>
      </c>
      <c r="C72" s="151" t="n">
        <f aca="false">C73+C74</f>
        <v>0</v>
      </c>
      <c r="D72" s="151" t="n">
        <f aca="false">D73+D74</f>
        <v>0</v>
      </c>
      <c r="E72" s="151" t="n">
        <f aca="false">E73+E74</f>
        <v>0</v>
      </c>
      <c r="F72" s="38" t="n">
        <f aca="false">E72-D72</f>
        <v>0</v>
      </c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23.25" hidden="false" customHeight="true" outlineLevel="0" collapsed="false">
      <c r="A73" s="51" t="s">
        <v>159</v>
      </c>
      <c r="B73" s="73" t="s">
        <v>160</v>
      </c>
      <c r="C73" s="84"/>
      <c r="D73" s="84"/>
      <c r="E73" s="84"/>
      <c r="F73" s="38" t="n">
        <f aca="false">E73-D73</f>
        <v>0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4.25" hidden="false" customHeight="true" outlineLevel="0" collapsed="false">
      <c r="A74" s="51" t="s">
        <v>161</v>
      </c>
      <c r="B74" s="73" t="s">
        <v>162</v>
      </c>
      <c r="C74" s="155"/>
      <c r="D74" s="155"/>
      <c r="E74" s="155"/>
      <c r="F74" s="38" t="n">
        <f aca="false">E74-D74</f>
        <v>0</v>
      </c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20.25" hidden="false" customHeight="true" outlineLevel="0" collapsed="false">
      <c r="A75" s="85" t="s">
        <v>163</v>
      </c>
      <c r="B75" s="85"/>
      <c r="C75" s="85"/>
      <c r="D75" s="85"/>
      <c r="E75" s="85"/>
      <c r="F75" s="85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" hidden="false" customHeight="true" outlineLevel="0" collapsed="false">
      <c r="A76" s="86" t="s">
        <v>164</v>
      </c>
      <c r="B76" s="86"/>
      <c r="C76" s="87" t="s">
        <v>165</v>
      </c>
      <c r="D76" s="88"/>
      <c r="E76" s="88"/>
      <c r="F76" s="20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customFormat="false" ht="13.5" hidden="false" customHeight="true" outlineLevel="0" collapsed="false">
      <c r="A77" s="85" t="s">
        <v>166</v>
      </c>
      <c r="B77" s="85"/>
      <c r="C77" s="85"/>
      <c r="D77" s="85"/>
      <c r="E77" s="85"/>
      <c r="F77" s="85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customFormat="false" ht="10.5" hidden="false" customHeight="true" outlineLevel="0" collapsed="false">
      <c r="A78" s="86" t="s">
        <v>167</v>
      </c>
      <c r="B78" s="86"/>
      <c r="C78" s="18"/>
      <c r="D78" s="18"/>
      <c r="E78" s="18"/>
      <c r="F78" s="18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5:F75"/>
    <mergeCell ref="A77:F77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63"/>
    <col collapsed="false" customWidth="true" hidden="false" outlineLevel="0" max="3" min="3" style="0" width="16.75"/>
    <col collapsed="false" customWidth="true" hidden="false" outlineLevel="0" max="5" min="4" style="0" width="21.12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28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" hidden="false" customHeight="true" outlineLevel="0" collapsed="false">
      <c r="A14" s="35" t="s">
        <v>51</v>
      </c>
      <c r="B14" s="36" t="s">
        <v>52</v>
      </c>
      <c r="C14" s="195" t="n">
        <f aca="false">C15+C16+C17</f>
        <v>809</v>
      </c>
      <c r="D14" s="195" t="n">
        <f aca="false">D15+D16+D17</f>
        <v>2040</v>
      </c>
      <c r="E14" s="195" t="n">
        <f aca="false">E15+E16+E17</f>
        <v>1720.4</v>
      </c>
      <c r="F14" s="38" t="n">
        <f aca="false">E14-D14</f>
        <v>-319.6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74" t="n">
        <v>809</v>
      </c>
      <c r="D15" s="135" t="n">
        <v>2040</v>
      </c>
      <c r="E15" s="74" t="n">
        <v>1720.4</v>
      </c>
      <c r="F15" s="38" t="n">
        <f aca="false">E15-D15</f>
        <v>-319.6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74"/>
      <c r="D16" s="135"/>
      <c r="E16" s="74"/>
      <c r="F16" s="38" t="n">
        <f aca="false">E16-D16</f>
        <v>0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74"/>
      <c r="D17" s="135"/>
      <c r="E17" s="74"/>
      <c r="F17" s="38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74"/>
      <c r="D18" s="135"/>
      <c r="E18" s="74"/>
      <c r="F18" s="38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74"/>
      <c r="D19" s="113"/>
      <c r="E19" s="74"/>
      <c r="F19" s="38" t="n">
        <f aca="false">E19-D19</f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74"/>
      <c r="D20" s="113"/>
      <c r="E20" s="74"/>
      <c r="F20" s="38" t="n">
        <f aca="false">E20-D20</f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74"/>
      <c r="D21" s="113"/>
      <c r="E21" s="74"/>
      <c r="F21" s="38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74"/>
      <c r="D22" s="113"/>
      <c r="E22" s="74"/>
      <c r="F22" s="38" t="n">
        <f aca="false">E22-D22</f>
        <v>0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74" t="n">
        <v>122.6</v>
      </c>
      <c r="D23" s="113" t="n">
        <v>0</v>
      </c>
      <c r="E23" s="74" t="n">
        <v>0</v>
      </c>
      <c r="F23" s="38" t="n">
        <f aca="false">E23-D23</f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74"/>
      <c r="D24" s="113"/>
      <c r="E24" s="74"/>
      <c r="F24" s="38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74" t="n">
        <v>70.1</v>
      </c>
      <c r="D25" s="113" t="n">
        <v>153.1</v>
      </c>
      <c r="E25" s="74" t="n">
        <v>161.3</v>
      </c>
      <c r="F25" s="38" t="n">
        <f aca="false">E25-D25</f>
        <v>8.20000000000002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40.5" hidden="false" customHeight="true" outlineLevel="0" collapsed="false">
      <c r="A26" s="103" t="s">
        <v>75</v>
      </c>
      <c r="B26" s="104" t="s">
        <v>76</v>
      </c>
      <c r="C26" s="137" t="n">
        <f aca="false">C14+C18+C19+C20+C21+C22-C23-C24-C25</f>
        <v>616.3</v>
      </c>
      <c r="D26" s="137" t="n">
        <f aca="false">D14+D18+D19+D20+D21+D22-D23-D24-D25</f>
        <v>1886.9</v>
      </c>
      <c r="E26" s="137" t="n">
        <f aca="false">E14+E18+E19+E20+E21+E22-E23-E24-E25</f>
        <v>1559.1</v>
      </c>
      <c r="F26" s="202" t="n">
        <f aca="false">E26-D26</f>
        <v>-327.8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203" t="n">
        <v>382.2</v>
      </c>
      <c r="D28" s="215" t="n">
        <v>551.8</v>
      </c>
      <c r="E28" s="203" t="n">
        <v>423</v>
      </c>
      <c r="F28" s="38" t="n">
        <f aca="false">E28-D28</f>
        <v>-128.8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195" t="n">
        <f aca="false">SUM(C30:C38)</f>
        <v>370.9</v>
      </c>
      <c r="D29" s="195" t="n">
        <f aca="false">SUM(D30:D38)</f>
        <v>956.9</v>
      </c>
      <c r="E29" s="195" t="n">
        <v>455</v>
      </c>
      <c r="F29" s="195" t="n">
        <f aca="false">SUM(F30:F38)</f>
        <v>-501.9</v>
      </c>
      <c r="G29" s="216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203" t="n">
        <v>276.1</v>
      </c>
      <c r="D30" s="215" t="n">
        <v>674.8</v>
      </c>
      <c r="E30" s="203" t="n">
        <v>297.6</v>
      </c>
      <c r="F30" s="38" t="n">
        <f aca="false">E30-D30</f>
        <v>-377.2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203" t="n">
        <v>63.9</v>
      </c>
      <c r="D31" s="215" t="n">
        <v>148.5</v>
      </c>
      <c r="E31" s="203" t="n">
        <v>65.5</v>
      </c>
      <c r="F31" s="38" t="n">
        <f aca="false">E31-D31</f>
        <v>-83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203"/>
      <c r="D32" s="215"/>
      <c r="E32" s="203"/>
      <c r="F32" s="38" t="n">
        <f aca="false">E32-D32</f>
        <v>0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203"/>
      <c r="D33" s="215"/>
      <c r="E33" s="203"/>
      <c r="F33" s="38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203"/>
      <c r="D34" s="215"/>
      <c r="E34" s="203"/>
      <c r="F34" s="38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203" t="n">
        <v>1.5</v>
      </c>
      <c r="D35" s="215" t="n">
        <v>4.2</v>
      </c>
      <c r="E35" s="203" t="n">
        <v>4.7</v>
      </c>
      <c r="F35" s="38" t="n">
        <f aca="false">E35-D35</f>
        <v>0.5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203"/>
      <c r="D36" s="215"/>
      <c r="E36" s="203"/>
      <c r="F36" s="38" t="n">
        <f aca="false">E36-D36</f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203"/>
      <c r="D37" s="215"/>
      <c r="E37" s="203"/>
      <c r="F37" s="38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203" t="n">
        <v>29.4</v>
      </c>
      <c r="D38" s="215" t="n">
        <v>129.4</v>
      </c>
      <c r="E38" s="203" t="n">
        <v>87.2</v>
      </c>
      <c r="F38" s="38" t="n">
        <f aca="false">E38-D38</f>
        <v>-42.2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203"/>
      <c r="D39" s="203"/>
      <c r="E39" s="203"/>
      <c r="F39" s="38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203" t="n">
        <v>108.7</v>
      </c>
      <c r="D40" s="203" t="n">
        <v>0</v>
      </c>
      <c r="E40" s="203" t="n">
        <v>161.3</v>
      </c>
      <c r="F40" s="38" t="n">
        <f aca="false">E40-D40</f>
        <v>161.3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203"/>
      <c r="D41" s="203"/>
      <c r="E41" s="203"/>
      <c r="F41" s="38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203" t="n">
        <v>0</v>
      </c>
      <c r="D42" s="203" t="n">
        <v>40.8</v>
      </c>
      <c r="E42" s="203" t="n">
        <v>33.7</v>
      </c>
      <c r="F42" s="38" t="n">
        <f aca="false">E42-D42</f>
        <v>-7.09999999999999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206" t="n">
        <f aca="false">SUM(C28,C29,C39:C42)</f>
        <v>861.8</v>
      </c>
      <c r="D43" s="206" t="n">
        <f aca="false">SUM(D28,D29,D39:D42)</f>
        <v>1549.5</v>
      </c>
      <c r="E43" s="206" t="n">
        <f aca="false">SUM(E28,E29,E39:E42)</f>
        <v>1073</v>
      </c>
      <c r="F43" s="206" t="n">
        <f aca="false">E43-D43</f>
        <v>-476.5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-245.5</v>
      </c>
      <c r="D45" s="59" t="n">
        <f aca="false">SUM(D26,-D43)</f>
        <v>337.4</v>
      </c>
      <c r="E45" s="59" t="n">
        <f aca="false">SUM(E26,-E43)</f>
        <v>486.1</v>
      </c>
      <c r="F45" s="109" t="n">
        <f aca="false">E45-D45</f>
        <v>148.7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0</v>
      </c>
      <c r="D46" s="59" t="n">
        <f aca="false">IF(D45&gt;0,D45,0)</f>
        <v>337.4</v>
      </c>
      <c r="E46" s="59" t="n">
        <f aca="false">IF(E45&gt;0,E45,0)</f>
        <v>486.1</v>
      </c>
      <c r="F46" s="109" t="n">
        <f aca="false">E46-D46</f>
        <v>148.7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-245.5</v>
      </c>
      <c r="D47" s="59" t="n">
        <f aca="false">IF(D45&lt;=0,D45,0)</f>
        <v>0</v>
      </c>
      <c r="E47" s="59" t="n">
        <f aca="false">IF(E45&lt;=0,E45,0)</f>
        <v>0</v>
      </c>
      <c r="F47" s="109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59"/>
      <c r="D48" s="59"/>
      <c r="E48" s="59"/>
      <c r="F48" s="109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-245.5</v>
      </c>
      <c r="D49" s="59" t="n">
        <f aca="false">SUM(D45,D48)</f>
        <v>337.4</v>
      </c>
      <c r="E49" s="59"/>
      <c r="F49" s="109" t="n">
        <f aca="false">E49-D49</f>
        <v>-337.4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0</v>
      </c>
      <c r="D50" s="59" t="n">
        <f aca="false">IF(D49&gt;0,D49,0)</f>
        <v>337.4</v>
      </c>
      <c r="E50" s="59" t="n">
        <f aca="false">IF(E49&gt;0,E49,0)</f>
        <v>0</v>
      </c>
      <c r="F50" s="109" t="n">
        <f aca="false">E50-D50</f>
        <v>-337.4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-245.5</v>
      </c>
      <c r="D51" s="59" t="n">
        <f aca="false">IF(D49&lt;=0,D49,0)</f>
        <v>0</v>
      </c>
      <c r="E51" s="59" t="n">
        <f aca="false">IF(E49&lt;=0,E49,0)</f>
        <v>0</v>
      </c>
      <c r="F51" s="109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C50*0.18</f>
        <v>0</v>
      </c>
      <c r="D52" s="59" t="n">
        <f aca="false">D50*0.18</f>
        <v>60.732</v>
      </c>
      <c r="E52" s="59" t="n">
        <f aca="false">E50*0.18</f>
        <v>0</v>
      </c>
      <c r="F52" s="109" t="n">
        <f aca="false">E52-D52</f>
        <v>-60.732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-245.5</v>
      </c>
      <c r="D53" s="59" t="n">
        <f aca="false">SUM(D49,-D52)</f>
        <v>276.668</v>
      </c>
      <c r="E53" s="59" t="n">
        <f aca="false">SUM(E49,-E52)</f>
        <v>0</v>
      </c>
      <c r="F53" s="109" t="n">
        <f aca="false">E53-D53</f>
        <v>-276.668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66" t="n">
        <f aca="false">IF(C53&gt;0,C53,0)</f>
        <v>0</v>
      </c>
      <c r="D54" s="66" t="n">
        <f aca="false">IF(D53&gt;0,D53,0)</f>
        <v>276.668</v>
      </c>
      <c r="E54" s="66" t="n">
        <f aca="false">IF(E53&gt;0,E53,0)</f>
        <v>0</v>
      </c>
      <c r="F54" s="109" t="n">
        <f aca="false">E54-D54</f>
        <v>-276.668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66" t="n">
        <f aca="false">IF(C53&lt;=0,C53,0)</f>
        <v>-245.5</v>
      </c>
      <c r="D55" s="66" t="n">
        <f aca="false">IF(D53&lt;=0,D53,0)</f>
        <v>0</v>
      </c>
      <c r="E55" s="66" t="n">
        <f aca="false">IF(E53&lt;=0,E53,0)</f>
        <v>0</v>
      </c>
      <c r="F55" s="109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188" t="n">
        <f aca="false">SUM(C58:C61)</f>
        <v>301.4</v>
      </c>
      <c r="D57" s="188" t="n">
        <f aca="false">SUM(D58:D61)</f>
        <v>125.2</v>
      </c>
      <c r="E57" s="188" t="n">
        <f aca="false">SUM(E58:E61)</f>
        <v>307</v>
      </c>
      <c r="F57" s="188" t="n">
        <f aca="false">E57-D57</f>
        <v>181.8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 t="n">
        <v>0</v>
      </c>
      <c r="D58" s="217" t="n">
        <v>0</v>
      </c>
      <c r="E58" s="74" t="n">
        <v>29</v>
      </c>
      <c r="F58" s="136" t="n">
        <f aca="false">E58-D58</f>
        <v>29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 t="n">
        <v>122.6</v>
      </c>
      <c r="D59" s="113" t="n">
        <v>0</v>
      </c>
      <c r="E59" s="74" t="n">
        <v>0</v>
      </c>
      <c r="F59" s="136" t="n">
        <f aca="false">E59-D59</f>
        <v>0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/>
      <c r="D60" s="113"/>
      <c r="E60" s="74"/>
      <c r="F60" s="136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178.8</v>
      </c>
      <c r="D61" s="113" t="n">
        <v>125.2</v>
      </c>
      <c r="E61" s="74" t="n">
        <v>278</v>
      </c>
      <c r="F61" s="136" t="n">
        <f aca="false">E61-D61</f>
        <v>152.8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74" t="n">
        <v>0</v>
      </c>
      <c r="D62" s="113" t="n">
        <v>84.4</v>
      </c>
      <c r="E62" s="74" t="n">
        <v>78</v>
      </c>
      <c r="F62" s="136" t="n">
        <f aca="false">E62-D62</f>
        <v>-6.40000000000001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79" t="n">
        <v>117.3</v>
      </c>
      <c r="D63" s="218" t="n">
        <v>195</v>
      </c>
      <c r="E63" s="79" t="n">
        <v>116.9</v>
      </c>
      <c r="F63" s="191" t="n">
        <f aca="false">E63-D63</f>
        <v>-78.1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150" t="n">
        <f aca="false">C65+C69</f>
        <v>0</v>
      </c>
      <c r="D64" s="150" t="n">
        <f aca="false">D65+D69</f>
        <v>0</v>
      </c>
      <c r="E64" s="150" t="n">
        <f aca="false">E65+E69</f>
        <v>0</v>
      </c>
      <c r="F64" s="191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151" t="n">
        <f aca="false">C66+C67+C68</f>
        <v>0</v>
      </c>
      <c r="D65" s="151" t="n">
        <f aca="false">D66+D67+D68</f>
        <v>0</v>
      </c>
      <c r="E65" s="151" t="n">
        <f aca="false">E66+E67+E68</f>
        <v>0</v>
      </c>
      <c r="F65" s="38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155"/>
      <c r="D66" s="155"/>
      <c r="E66" s="155"/>
      <c r="F66" s="38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155"/>
      <c r="D67" s="155"/>
      <c r="E67" s="155"/>
      <c r="F67" s="38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155"/>
      <c r="D68" s="155"/>
      <c r="E68" s="155"/>
      <c r="F68" s="38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151" t="n">
        <f aca="false">C70+C71</f>
        <v>0</v>
      </c>
      <c r="D69" s="151" t="n">
        <f aca="false">D70+D71</f>
        <v>0</v>
      </c>
      <c r="E69" s="151" t="n">
        <f aca="false">E70+E71</f>
        <v>0</v>
      </c>
      <c r="F69" s="38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155"/>
      <c r="D70" s="155"/>
      <c r="E70" s="155"/>
      <c r="F70" s="38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155"/>
      <c r="D71" s="155"/>
      <c r="E71" s="155"/>
      <c r="F71" s="38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51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29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91" t="n">
        <f aca="false">C15+C16+C17</f>
        <v>7035.3</v>
      </c>
      <c r="D14" s="91" t="n">
        <f aca="false">D15+D16+D17</f>
        <v>3759.1</v>
      </c>
      <c r="E14" s="91" t="n">
        <f aca="false">E15+E16+E17</f>
        <v>4631.7</v>
      </c>
      <c r="F14" s="97" t="n">
        <f aca="false">E14-D14</f>
        <v>872.6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37" t="n">
        <v>948.5</v>
      </c>
      <c r="D15" s="37" t="n">
        <v>543.2</v>
      </c>
      <c r="E15" s="37" t="n">
        <v>852</v>
      </c>
      <c r="F15" s="41" t="n">
        <f aca="false">E15-D15</f>
        <v>308.8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37" t="n">
        <v>6086.8</v>
      </c>
      <c r="D16" s="37" t="n">
        <v>3215.9</v>
      </c>
      <c r="E16" s="37" t="n">
        <v>3779.7</v>
      </c>
      <c r="F16" s="41" t="n">
        <f aca="false">E16-D16</f>
        <v>563.8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37"/>
      <c r="D17" s="37"/>
      <c r="E17" s="37"/>
      <c r="F17" s="41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37" t="n">
        <v>0</v>
      </c>
      <c r="D18" s="37" t="n">
        <v>0</v>
      </c>
      <c r="E18" s="37" t="n">
        <v>0</v>
      </c>
      <c r="F18" s="41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37" t="n">
        <v>975.8</v>
      </c>
      <c r="D19" s="37" t="n">
        <v>1850</v>
      </c>
      <c r="E19" s="37" t="n">
        <v>1768.8</v>
      </c>
      <c r="F19" s="41" t="n">
        <f aca="false">E19-D19</f>
        <v>-81.2000000000001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37" t="n">
        <v>655.6</v>
      </c>
      <c r="D20" s="37" t="n">
        <v>920.7</v>
      </c>
      <c r="E20" s="37" t="n">
        <v>1062.6</v>
      </c>
      <c r="F20" s="41" t="n">
        <f aca="false">E20-D20</f>
        <v>141.9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37"/>
      <c r="D21" s="37" t="n">
        <v>0</v>
      </c>
      <c r="E21" s="37" t="n">
        <v>0</v>
      </c>
      <c r="F21" s="41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37" t="n">
        <v>12.1</v>
      </c>
      <c r="D22" s="37" t="n">
        <v>0</v>
      </c>
      <c r="E22" s="37" t="n">
        <v>126.3</v>
      </c>
      <c r="F22" s="41" t="n">
        <f aca="false">E22-D22</f>
        <v>126.3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37" t="n">
        <v>835.2</v>
      </c>
      <c r="D23" s="37"/>
      <c r="E23" s="37"/>
      <c r="F23" s="41" t="n">
        <f aca="false">E23-D23</f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37" t="n">
        <v>0</v>
      </c>
      <c r="D24" s="37" t="n">
        <v>0</v>
      </c>
      <c r="E24" s="37" t="n">
        <v>0</v>
      </c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37" t="n">
        <v>0</v>
      </c>
      <c r="D25" s="37" t="n">
        <v>0</v>
      </c>
      <c r="E25" s="37" t="n">
        <v>0</v>
      </c>
      <c r="F25" s="41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42.75" hidden="false" customHeight="true" outlineLevel="0" collapsed="false">
      <c r="A26" s="44" t="s">
        <v>75</v>
      </c>
      <c r="B26" s="104" t="s">
        <v>76</v>
      </c>
      <c r="C26" s="105" t="n">
        <f aca="false">C14+C18+C19+C20+C21+C22-C23-C24-C25</f>
        <v>7843.6</v>
      </c>
      <c r="D26" s="105" t="n">
        <f aca="false">D14+D18+D19+D20+D21+D22-D23-D24-D25</f>
        <v>6529.8</v>
      </c>
      <c r="E26" s="105" t="n">
        <f aca="false">E14+E18+E19+E20+E21+E22-E23-E24-E25</f>
        <v>7589.4</v>
      </c>
      <c r="F26" s="106" t="n">
        <f aca="false">E26-D26</f>
        <v>1059.6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37"/>
      <c r="D28" s="37"/>
      <c r="E28" s="37" t="n">
        <v>0</v>
      </c>
      <c r="F28" s="96" t="n">
        <f aca="false">E28-D28</f>
        <v>0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37" t="n">
        <f aca="false">SUM(C30:C38)</f>
        <v>880.9</v>
      </c>
      <c r="D29" s="37" t="n">
        <f aca="false">SUM(D30:D38)</f>
        <v>1066.3</v>
      </c>
      <c r="E29" s="37" t="n">
        <f aca="false">SUM(E30:E38)</f>
        <v>1669.9</v>
      </c>
      <c r="F29" s="96" t="n">
        <f aca="false">E29-D29</f>
        <v>603.6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216" t="n">
        <v>487.3</v>
      </c>
      <c r="D30" s="216" t="n">
        <v>677.7</v>
      </c>
      <c r="E30" s="216" t="n">
        <v>589.2</v>
      </c>
      <c r="F30" s="96" t="n">
        <f aca="false">E30-D30</f>
        <v>-88.5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216" t="n">
        <v>96.8</v>
      </c>
      <c r="D31" s="216" t="n">
        <v>132.4</v>
      </c>
      <c r="E31" s="216" t="n">
        <v>110.8</v>
      </c>
      <c r="F31" s="96" t="n">
        <f aca="false">E31-D31</f>
        <v>-21.6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216" t="n">
        <v>15.8</v>
      </c>
      <c r="D32" s="216" t="n">
        <v>35.6</v>
      </c>
      <c r="E32" s="216" t="n">
        <v>58.8</v>
      </c>
      <c r="F32" s="96" t="n">
        <f aca="false">E32-D32</f>
        <v>23.2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216" t="n">
        <v>0</v>
      </c>
      <c r="D33" s="216" t="n">
        <v>0</v>
      </c>
      <c r="E33" s="216"/>
      <c r="F33" s="96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216" t="n">
        <v>0</v>
      </c>
      <c r="D34" s="216" t="n">
        <v>0</v>
      </c>
      <c r="E34" s="216"/>
      <c r="F34" s="96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216" t="n">
        <v>4.7</v>
      </c>
      <c r="D35" s="216" t="n">
        <v>5</v>
      </c>
      <c r="E35" s="216" t="n">
        <v>6</v>
      </c>
      <c r="F35" s="96" t="n">
        <f aca="false">E35-D35</f>
        <v>1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216"/>
      <c r="D36" s="216"/>
      <c r="E36" s="216"/>
      <c r="F36" s="96" t="n">
        <f aca="false">E36-D36</f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216" t="n">
        <v>1</v>
      </c>
      <c r="D37" s="216" t="n">
        <v>2</v>
      </c>
      <c r="E37" s="216" t="n">
        <v>2</v>
      </c>
      <c r="F37" s="96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216" t="n">
        <v>275.3</v>
      </c>
      <c r="D38" s="216" t="n">
        <v>213.6</v>
      </c>
      <c r="E38" s="216" t="n">
        <v>903.1</v>
      </c>
      <c r="F38" s="96" t="n">
        <f aca="false">E38-D38</f>
        <v>689.5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216" t="n">
        <v>329.1</v>
      </c>
      <c r="D39" s="216" t="n">
        <v>546</v>
      </c>
      <c r="E39" s="216" t="n">
        <v>523.3</v>
      </c>
      <c r="F39" s="96" t="n">
        <f aca="false">E39-D39</f>
        <v>-22.7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216" t="n">
        <v>6277.8</v>
      </c>
      <c r="D40" s="216" t="n">
        <v>4407.4</v>
      </c>
      <c r="E40" s="216" t="n">
        <v>4906.1</v>
      </c>
      <c r="F40" s="96" t="n">
        <f aca="false">E40-D40</f>
        <v>498.700000000001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216" t="n">
        <v>0</v>
      </c>
      <c r="D41" s="216" t="n">
        <v>0</v>
      </c>
      <c r="E41" s="216"/>
      <c r="F41" s="96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216" t="n">
        <v>229.9</v>
      </c>
      <c r="D42" s="216" t="n">
        <v>501.3</v>
      </c>
      <c r="E42" s="216" t="n">
        <v>225.6</v>
      </c>
      <c r="F42" s="96" t="n">
        <f aca="false">E42-D42</f>
        <v>-275.7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219" t="n">
        <f aca="false">SUM(C28,C29,C39:C42)</f>
        <v>7717.7</v>
      </c>
      <c r="D43" s="219" t="n">
        <f aca="false">SUM(D28,D29,D39:D42)</f>
        <v>6521</v>
      </c>
      <c r="E43" s="219" t="n">
        <f aca="false">SUM(E28,E29,E39:E42)</f>
        <v>7324.9</v>
      </c>
      <c r="F43" s="219" t="n">
        <f aca="false">E43-D43</f>
        <v>803.900000000001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125.900000000001</v>
      </c>
      <c r="D45" s="59" t="n">
        <f aca="false">SUM(D26,-D43)</f>
        <v>8.80000000000018</v>
      </c>
      <c r="E45" s="59" t="n">
        <f aca="false">SUM(E26,-E43)</f>
        <v>264.5</v>
      </c>
      <c r="F45" s="109" t="n">
        <f aca="false">E45-D45</f>
        <v>255.7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125.900000000001</v>
      </c>
      <c r="D46" s="59" t="n">
        <f aca="false">IF(D45&gt;0,D45,0)</f>
        <v>8.80000000000018</v>
      </c>
      <c r="E46" s="59" t="n">
        <f aca="false">IF(E45&gt;0,E45,0)</f>
        <v>264.5</v>
      </c>
      <c r="F46" s="109" t="n">
        <f aca="false">E46-D46</f>
        <v>255.7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0</v>
      </c>
      <c r="D47" s="59" t="n">
        <f aca="false">IF(D45&lt;=0,D45,0)</f>
        <v>0</v>
      </c>
      <c r="E47" s="59" t="n">
        <f aca="false">IF(E45&lt;=0,E45,0)</f>
        <v>0</v>
      </c>
      <c r="F47" s="109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59"/>
      <c r="D48" s="59"/>
      <c r="E48" s="59"/>
      <c r="F48" s="109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125.900000000001</v>
      </c>
      <c r="D49" s="59" t="n">
        <f aca="false">SUM(D45,D48)</f>
        <v>8.80000000000018</v>
      </c>
      <c r="E49" s="59" t="n">
        <f aca="false">SUM(E45,E48)</f>
        <v>264.5</v>
      </c>
      <c r="F49" s="109" t="n">
        <f aca="false">E49-D49</f>
        <v>255.7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125.900000000001</v>
      </c>
      <c r="D50" s="59" t="n">
        <f aca="false">IF(D49&gt;0,D49,0)</f>
        <v>8.80000000000018</v>
      </c>
      <c r="E50" s="59" t="n">
        <f aca="false">IF(E49&gt;0,E49,0)</f>
        <v>264.5</v>
      </c>
      <c r="F50" s="109" t="n">
        <f aca="false">E50-D50</f>
        <v>255.7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0</v>
      </c>
      <c r="D51" s="59" t="n">
        <f aca="false">IF(D49&lt;=0,D49,0)</f>
        <v>0</v>
      </c>
      <c r="E51" s="59" t="n">
        <f aca="false">IF(E49&lt;=0,E49,0)</f>
        <v>0</v>
      </c>
      <c r="F51" s="109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C49*0.18</f>
        <v>22.6620000000001</v>
      </c>
      <c r="D52" s="59" t="n">
        <f aca="false">D49*0.18</f>
        <v>1.58400000000003</v>
      </c>
      <c r="E52" s="59" t="n">
        <f aca="false">E49*0.18</f>
        <v>47.61</v>
      </c>
      <c r="F52" s="109" t="n">
        <f aca="false">E52-D52</f>
        <v>46.026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103.238</v>
      </c>
      <c r="D53" s="59" t="n">
        <f aca="false">SUM(D49,-D52)</f>
        <v>7.21600000000015</v>
      </c>
      <c r="E53" s="59" t="n">
        <f aca="false">SUM(E49,-E52)</f>
        <v>216.89</v>
      </c>
      <c r="F53" s="109" t="n">
        <f aca="false">E53-D53</f>
        <v>209.674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66" t="n">
        <f aca="false">IF(C53&gt;0,C53,0)</f>
        <v>103.238</v>
      </c>
      <c r="D54" s="66" t="n">
        <f aca="false">IF(D53&gt;0,D53,0)</f>
        <v>7.21600000000015</v>
      </c>
      <c r="E54" s="66" t="n">
        <f aca="false">IF(E53&gt;0,E53,0)</f>
        <v>216.89</v>
      </c>
      <c r="F54" s="109" t="n">
        <f aca="false">E54-D54</f>
        <v>209.674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66" t="n">
        <f aca="false">IF(C53&lt;=0,C53,0)</f>
        <v>0</v>
      </c>
      <c r="D55" s="66" t="n">
        <f aca="false">IF(D53&lt;=0,D53,0)</f>
        <v>0</v>
      </c>
      <c r="E55" s="66" t="n">
        <f aca="false">IF(E53&lt;=0,E53,0)</f>
        <v>0</v>
      </c>
      <c r="F55" s="109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190" t="n">
        <f aca="false">SUM(C58:C61)</f>
        <v>4384.9</v>
      </c>
      <c r="D57" s="190" t="n">
        <f aca="false">SUM(D58:D61)</f>
        <v>3989.9</v>
      </c>
      <c r="E57" s="190" t="n">
        <f aca="false">SUM(E58:E61)</f>
        <v>3859.1</v>
      </c>
      <c r="F57" s="188" t="n">
        <f aca="false">E57-D57</f>
        <v>-130.8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214" t="n">
        <v>58.6</v>
      </c>
      <c r="D58" s="214"/>
      <c r="E58" s="214"/>
      <c r="F58" s="136" t="n">
        <f aca="false">E58-D58</f>
        <v>0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214" t="n">
        <v>1065.3</v>
      </c>
      <c r="D59" s="214"/>
      <c r="E59" s="214"/>
      <c r="F59" s="136" t="n">
        <f aca="false">E59-D59</f>
        <v>0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214" t="n">
        <v>0</v>
      </c>
      <c r="D60" s="214" t="n">
        <v>0</v>
      </c>
      <c r="E60" s="214" t="n">
        <v>0</v>
      </c>
      <c r="F60" s="136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214" t="n">
        <v>3261</v>
      </c>
      <c r="D61" s="214" t="n">
        <v>3989.9</v>
      </c>
      <c r="E61" s="214" t="n">
        <v>3859.1</v>
      </c>
      <c r="F61" s="136" t="n">
        <f aca="false">E61-D61</f>
        <v>-130.8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214" t="n">
        <v>22.5</v>
      </c>
      <c r="D62" s="214"/>
      <c r="E62" s="214" t="n">
        <v>60</v>
      </c>
      <c r="F62" s="136" t="n">
        <f aca="false">E62-D62</f>
        <v>60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220" t="n">
        <v>150</v>
      </c>
      <c r="D63" s="220" t="n">
        <v>211.7</v>
      </c>
      <c r="E63" s="220" t="n">
        <v>434.1</v>
      </c>
      <c r="F63" s="191" t="n">
        <f aca="false">E63-D63</f>
        <v>222.4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150" t="n">
        <f aca="false">C65+C69</f>
        <v>0</v>
      </c>
      <c r="D64" s="150" t="n">
        <f aca="false">D65+D69</f>
        <v>0</v>
      </c>
      <c r="E64" s="150" t="n">
        <f aca="false">E65+E69</f>
        <v>0</v>
      </c>
      <c r="F64" s="191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51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187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197" t="n">
        <f aca="false">C15+C16+C17</f>
        <v>4425.7</v>
      </c>
      <c r="D14" s="197" t="n">
        <f aca="false">D15+D16+D17</f>
        <v>4829</v>
      </c>
      <c r="E14" s="197" t="n">
        <f aca="false">E15+E16+E17</f>
        <v>4816.6</v>
      </c>
      <c r="F14" s="92" t="n">
        <f aca="false">E14-D14</f>
        <v>-12.3999999999996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221" t="n">
        <v>54.3</v>
      </c>
      <c r="D15" s="222" t="n">
        <v>49</v>
      </c>
      <c r="E15" s="223" t="n">
        <v>35.3</v>
      </c>
      <c r="F15" s="38" t="n">
        <f aca="false">E15-D15</f>
        <v>-13.7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221" t="n">
        <v>331.4</v>
      </c>
      <c r="D16" s="223" t="n">
        <v>870</v>
      </c>
      <c r="E16" s="223" t="n">
        <v>621.7</v>
      </c>
      <c r="F16" s="38" t="n">
        <f aca="false">E16-D16</f>
        <v>-248.3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221" t="n">
        <v>4040</v>
      </c>
      <c r="D17" s="223" t="n">
        <v>3910</v>
      </c>
      <c r="E17" s="223" t="n">
        <v>4159.6</v>
      </c>
      <c r="F17" s="38" t="n">
        <f aca="false">E17-D17</f>
        <v>249.6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203"/>
      <c r="D18" s="224"/>
      <c r="E18" s="224"/>
      <c r="F18" s="38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203" t="n">
        <v>3369.6</v>
      </c>
      <c r="D19" s="224" t="n">
        <v>4750</v>
      </c>
      <c r="E19" s="225" t="n">
        <v>3779.1</v>
      </c>
      <c r="F19" s="38" t="n">
        <f aca="false">E19-D19</f>
        <v>-970.9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203" t="n">
        <v>5.8</v>
      </c>
      <c r="D20" s="225" t="n">
        <v>5.5</v>
      </c>
      <c r="E20" s="224" t="n">
        <v>53.8</v>
      </c>
      <c r="F20" s="38" t="n">
        <f aca="false">E20-D20</f>
        <v>48.3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203"/>
      <c r="D21" s="224"/>
      <c r="E21" s="224"/>
      <c r="F21" s="38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203" t="n">
        <v>249.7</v>
      </c>
      <c r="D22" s="224" t="n">
        <v>0</v>
      </c>
      <c r="E22" s="224" t="n">
        <v>0</v>
      </c>
      <c r="F22" s="38" t="n">
        <f aca="false">E22-D22</f>
        <v>0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203" t="n">
        <v>737.6</v>
      </c>
      <c r="D23" s="224" t="n">
        <v>804.8</v>
      </c>
      <c r="E23" s="224" t="n">
        <v>811.6</v>
      </c>
      <c r="F23" s="38" t="n">
        <f aca="false">E23-D23</f>
        <v>6.80000000000007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203"/>
      <c r="D24" s="203"/>
      <c r="E24" s="203" t="n">
        <v>0</v>
      </c>
      <c r="F24" s="38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203"/>
      <c r="D25" s="203"/>
      <c r="E25" s="203"/>
      <c r="F25" s="38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44" t="s">
        <v>75</v>
      </c>
      <c r="B26" s="104" t="s">
        <v>76</v>
      </c>
      <c r="C26" s="137" t="n">
        <f aca="false">C14+C18+C19+C20+C21+C22-C23-C24-C25</f>
        <v>7313.2</v>
      </c>
      <c r="D26" s="137" t="n">
        <f aca="false">D14+D18+D19+D20+D21+D22-D23-D24-D25</f>
        <v>8779.7</v>
      </c>
      <c r="E26" s="137" t="n">
        <f aca="false">E14+E18+E19+E20+E21+E22-E23-E24-E25</f>
        <v>7837.9</v>
      </c>
      <c r="F26" s="183" t="n">
        <f aca="false">E26-D26</f>
        <v>-941.800000000001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37" t="n">
        <v>6602.3</v>
      </c>
      <c r="D28" s="226" t="n">
        <v>7501.8</v>
      </c>
      <c r="E28" s="226" t="n">
        <v>7703.3</v>
      </c>
      <c r="F28" s="41" t="n">
        <f aca="false">E28-D28</f>
        <v>201.5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116" t="n">
        <f aca="false">SUM(C30:C38)</f>
        <v>833.4</v>
      </c>
      <c r="D29" s="116" t="n">
        <f aca="false">SUM(D30:D38)</f>
        <v>1121.1</v>
      </c>
      <c r="E29" s="116" t="n">
        <f aca="false">SUM(E30:E38)</f>
        <v>1049.9</v>
      </c>
      <c r="F29" s="41" t="n">
        <f aca="false">E29-D29</f>
        <v>-71.1999999999998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203" t="n">
        <v>632.4</v>
      </c>
      <c r="D30" s="224" t="n">
        <v>881.1</v>
      </c>
      <c r="E30" s="225" t="n">
        <v>784.1</v>
      </c>
      <c r="F30" s="41" t="n">
        <f aca="false">E30-D30</f>
        <v>-97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203" t="n">
        <v>142.8</v>
      </c>
      <c r="D31" s="224" t="n">
        <v>193.8</v>
      </c>
      <c r="E31" s="224" t="n">
        <v>179.9</v>
      </c>
      <c r="F31" s="41" t="n">
        <f aca="false">E31-D31</f>
        <v>-13.9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203" t="n">
        <v>5.3</v>
      </c>
      <c r="D32" s="224" t="n">
        <v>7.4</v>
      </c>
      <c r="E32" s="224" t="n">
        <v>31.7</v>
      </c>
      <c r="F32" s="41" t="n">
        <f aca="false">E32-D32</f>
        <v>24.3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203"/>
      <c r="D33" s="224"/>
      <c r="E33" s="224"/>
      <c r="F33" s="41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203"/>
      <c r="D34" s="224"/>
      <c r="E34" s="224"/>
      <c r="F34" s="41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203" t="n">
        <v>4.2</v>
      </c>
      <c r="D35" s="224" t="n">
        <v>3</v>
      </c>
      <c r="E35" s="224" t="n">
        <v>4.6</v>
      </c>
      <c r="F35" s="41" t="n">
        <f aca="false">E35-D35</f>
        <v>1.6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203"/>
      <c r="D36" s="224" t="n">
        <v>1</v>
      </c>
      <c r="E36" s="224"/>
      <c r="F36" s="41" t="n">
        <f aca="false">E36-D36</f>
        <v>-1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203"/>
      <c r="D37" s="224"/>
      <c r="E37" s="224"/>
      <c r="F37" s="41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203" t="n">
        <v>48.7</v>
      </c>
      <c r="D38" s="224" t="n">
        <v>34.8</v>
      </c>
      <c r="E38" s="224" t="n">
        <v>49.6</v>
      </c>
      <c r="F38" s="41" t="n">
        <f aca="false">E38-D38</f>
        <v>14.8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203"/>
      <c r="D39" s="224"/>
      <c r="E39" s="224"/>
      <c r="F39" s="41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203" t="n">
        <v>318</v>
      </c>
      <c r="D40" s="224" t="n">
        <v>150.8</v>
      </c>
      <c r="E40" s="224" t="n">
        <v>401.5</v>
      </c>
      <c r="F40" s="41" t="n">
        <f aca="false">E40-D40</f>
        <v>250.7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203"/>
      <c r="D41" s="203"/>
      <c r="E41" s="203"/>
      <c r="F41" s="41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203"/>
      <c r="D42" s="203"/>
      <c r="E42" s="203"/>
      <c r="F42" s="41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120" t="n">
        <f aca="false">SUM(C28,C29,C39:C42)</f>
        <v>7753.7</v>
      </c>
      <c r="D43" s="120" t="n">
        <f aca="false">SUM(D28,D29,D39:D42)</f>
        <v>8773.7</v>
      </c>
      <c r="E43" s="120" t="n">
        <f aca="false">SUM(E28,E29,E39:E42)</f>
        <v>9154.7</v>
      </c>
      <c r="F43" s="120" t="n">
        <f aca="false">E43-D43</f>
        <v>381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-440.500000000002</v>
      </c>
      <c r="D45" s="59" t="n">
        <f aca="false">SUM(D26,-D43)</f>
        <v>6</v>
      </c>
      <c r="E45" s="59" t="n">
        <f aca="false">SUM(E26,-E43)</f>
        <v>-1316.8</v>
      </c>
      <c r="F45" s="109" t="n">
        <f aca="false">E45-D45</f>
        <v>-1322.8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0</v>
      </c>
      <c r="D46" s="59" t="n">
        <f aca="false">IF(D45&gt;0,D45,0)</f>
        <v>6</v>
      </c>
      <c r="E46" s="59" t="n">
        <f aca="false">IF(E45&gt;0,E45,0)</f>
        <v>0</v>
      </c>
      <c r="F46" s="109" t="n">
        <f aca="false">E46-D46</f>
        <v>-6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-440.500000000002</v>
      </c>
      <c r="D47" s="59" t="n">
        <f aca="false">IF(D45&lt;=0,D45,0)</f>
        <v>0</v>
      </c>
      <c r="E47" s="59" t="n">
        <f aca="false">IF(E45&lt;=0,E45,0)</f>
        <v>-1316.8</v>
      </c>
      <c r="F47" s="109" t="n">
        <f aca="false">E47-D47</f>
        <v>-1316.8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59"/>
      <c r="D48" s="59"/>
      <c r="E48" s="59"/>
      <c r="F48" s="109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-440.500000000002</v>
      </c>
      <c r="D49" s="59" t="n">
        <f aca="false">SUM(D45,D48)</f>
        <v>6</v>
      </c>
      <c r="E49" s="59"/>
      <c r="F49" s="109" t="n">
        <f aca="false">E49-D49</f>
        <v>-6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0</v>
      </c>
      <c r="D50" s="59" t="n">
        <f aca="false">IF(D49&gt;0,D49,0)</f>
        <v>6</v>
      </c>
      <c r="E50" s="59" t="n">
        <f aca="false">IF(E49&gt;0,E49,0)</f>
        <v>0</v>
      </c>
      <c r="F50" s="109" t="n">
        <f aca="false">E50-D50</f>
        <v>-6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-440.500000000002</v>
      </c>
      <c r="D51" s="59" t="n">
        <f aca="false">IF(D49&lt;=0,D49,0)</f>
        <v>0</v>
      </c>
      <c r="E51" s="59" t="n">
        <f aca="false">IF(E49&lt;=0,E49,0)</f>
        <v>0</v>
      </c>
      <c r="F51" s="109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C50*0.18</f>
        <v>0</v>
      </c>
      <c r="D52" s="59" t="n">
        <f aca="false">D50*0.18</f>
        <v>1.08</v>
      </c>
      <c r="E52" s="59" t="n">
        <f aca="false">E50*0.18</f>
        <v>0</v>
      </c>
      <c r="F52" s="109" t="n">
        <f aca="false">E52-D52</f>
        <v>-1.08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-440.500000000002</v>
      </c>
      <c r="D53" s="59" t="n">
        <f aca="false">SUM(D49,-D52)</f>
        <v>4.92</v>
      </c>
      <c r="E53" s="59" t="n">
        <f aca="false">SUM(E49,-E52)</f>
        <v>0</v>
      </c>
      <c r="F53" s="109" t="n">
        <f aca="false">E53-D53</f>
        <v>-4.92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66" t="n">
        <f aca="false">IF(C53&gt;0,C53,0)</f>
        <v>0</v>
      </c>
      <c r="D54" s="66" t="n">
        <f aca="false">IF(D53&gt;0,D53,0)</f>
        <v>4.92</v>
      </c>
      <c r="E54" s="66" t="n">
        <f aca="false">IF(E53&gt;0,E53,0)</f>
        <v>0</v>
      </c>
      <c r="F54" s="109" t="n">
        <f aca="false">E54-D54</f>
        <v>-4.92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66" t="n">
        <f aca="false">IF(C53&lt;=0,C53,0)</f>
        <v>-440.500000000002</v>
      </c>
      <c r="D55" s="66" t="n">
        <f aca="false">IF(D53&lt;=0,D53,0)</f>
        <v>0</v>
      </c>
      <c r="E55" s="66" t="n">
        <f aca="false">IF(E53&lt;=0,E53,0)</f>
        <v>0</v>
      </c>
      <c r="F55" s="109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150" t="n">
        <f aca="false">SUM(C58:C61)</f>
        <v>1011.3</v>
      </c>
      <c r="D57" s="150" t="n">
        <f aca="false">SUM(D58:D61)</f>
        <v>1522</v>
      </c>
      <c r="E57" s="150" t="n">
        <f aca="false">SUM(E58:E61)</f>
        <v>1358.6</v>
      </c>
      <c r="F57" s="188" t="n">
        <f aca="false">E57-D57</f>
        <v>-163.4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214" t="n">
        <v>0</v>
      </c>
      <c r="D58" s="227" t="n">
        <v>1.2</v>
      </c>
      <c r="E58" s="227" t="n">
        <v>0</v>
      </c>
      <c r="F58" s="136" t="n">
        <f aca="false">E58-D58</f>
        <v>-1.2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214" t="n">
        <v>195</v>
      </c>
      <c r="D59" s="228" t="n">
        <v>350</v>
      </c>
      <c r="E59" s="228" t="n">
        <v>216</v>
      </c>
      <c r="F59" s="136" t="n">
        <f aca="false">E59-D59</f>
        <v>-134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214"/>
      <c r="D60" s="227"/>
      <c r="E60" s="227"/>
      <c r="F60" s="136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214" t="n">
        <v>816.3</v>
      </c>
      <c r="D61" s="227" t="n">
        <v>1170.8</v>
      </c>
      <c r="E61" s="227" t="n">
        <v>1142.6</v>
      </c>
      <c r="F61" s="136" t="n">
        <f aca="false">E61-D61</f>
        <v>-28.2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214" t="n">
        <v>0</v>
      </c>
      <c r="D62" s="227" t="n">
        <v>1.5</v>
      </c>
      <c r="E62" s="227"/>
      <c r="F62" s="136" t="n">
        <f aca="false">E62-D62</f>
        <v>-1.5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220" t="n">
        <v>871.8</v>
      </c>
      <c r="D63" s="220" t="n">
        <v>1026.4</v>
      </c>
      <c r="E63" s="220" t="n">
        <v>1051.6</v>
      </c>
      <c r="F63" s="191" t="n">
        <f aca="false">E63-D63</f>
        <v>25.1999999999998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150" t="n">
        <f aca="false">C65+C69</f>
        <v>0</v>
      </c>
      <c r="D64" s="150" t="n">
        <f aca="false">D65+D69</f>
        <v>0</v>
      </c>
      <c r="E64" s="150" t="n">
        <f aca="false">E65+E69</f>
        <v>0</v>
      </c>
      <c r="F64" s="191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151" t="n">
        <f aca="false">C66+C67+C68</f>
        <v>0</v>
      </c>
      <c r="D65" s="151" t="n">
        <f aca="false">D66+D67+D68</f>
        <v>0</v>
      </c>
      <c r="E65" s="151" t="n">
        <f aca="false">E66+E67+E68</f>
        <v>0</v>
      </c>
      <c r="F65" s="38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155"/>
      <c r="D66" s="155"/>
      <c r="E66" s="155"/>
      <c r="F66" s="38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155"/>
      <c r="D67" s="155"/>
      <c r="E67" s="155"/>
      <c r="F67" s="38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155"/>
      <c r="D68" s="155"/>
      <c r="E68" s="155"/>
      <c r="F68" s="38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151" t="n">
        <f aca="false">C70+C71</f>
        <v>0</v>
      </c>
      <c r="D69" s="151" t="n">
        <f aca="false">D70+D71</f>
        <v>0</v>
      </c>
      <c r="E69" s="151" t="n">
        <f aca="false">E70+E71</f>
        <v>0</v>
      </c>
      <c r="F69" s="38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155"/>
      <c r="D70" s="155"/>
      <c r="E70" s="155"/>
      <c r="F70" s="38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155"/>
      <c r="D71" s="155"/>
      <c r="E71" s="155"/>
      <c r="F71" s="38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63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188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229" t="s">
        <v>41</v>
      </c>
      <c r="B9" s="229"/>
      <c r="C9" s="229"/>
      <c r="D9" s="229"/>
      <c r="E9" s="229"/>
      <c r="F9" s="229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" hidden="false" customHeight="true" outlineLevel="0" collapsed="false">
      <c r="A14" s="35" t="s">
        <v>51</v>
      </c>
      <c r="B14" s="36" t="s">
        <v>52</v>
      </c>
      <c r="C14" s="195" t="n">
        <f aca="false">C15+C16+C17</f>
        <v>108.6</v>
      </c>
      <c r="D14" s="195" t="n">
        <f aca="false">D15+D16+D17</f>
        <v>100</v>
      </c>
      <c r="E14" s="195" t="n">
        <f aca="false">E15+E16+E17</f>
        <v>184.5</v>
      </c>
      <c r="F14" s="38" t="n">
        <f aca="false">E14-D14</f>
        <v>84.5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203" t="n">
        <v>99.1</v>
      </c>
      <c r="D15" s="203" t="n">
        <v>90</v>
      </c>
      <c r="E15" s="203" t="n">
        <v>151.8</v>
      </c>
      <c r="F15" s="38" t="n">
        <f aca="false">E15-D15</f>
        <v>61.8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203" t="n">
        <v>9.5</v>
      </c>
      <c r="D16" s="203" t="n">
        <v>10</v>
      </c>
      <c r="E16" s="203" t="n">
        <v>32.7</v>
      </c>
      <c r="F16" s="38" t="n">
        <f aca="false">E16-D16</f>
        <v>22.7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203"/>
      <c r="D17" s="203"/>
      <c r="E17" s="203"/>
      <c r="F17" s="38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203"/>
      <c r="D18" s="203"/>
      <c r="E18" s="203"/>
      <c r="F18" s="38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203" t="n">
        <v>371.3</v>
      </c>
      <c r="D19" s="203" t="n">
        <v>650</v>
      </c>
      <c r="E19" s="203" t="n">
        <v>1052.8</v>
      </c>
      <c r="F19" s="38" t="n">
        <f aca="false">E19-D19</f>
        <v>402.8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203"/>
      <c r="D20" s="203"/>
      <c r="E20" s="203"/>
      <c r="F20" s="38" t="n">
        <f aca="false">E20-D20</f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203"/>
      <c r="D21" s="203" t="n">
        <v>80</v>
      </c>
      <c r="E21" s="203"/>
      <c r="F21" s="38" t="n">
        <f aca="false">E21-D21</f>
        <v>-80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203"/>
      <c r="D22" s="203"/>
      <c r="E22" s="203" t="n">
        <v>0</v>
      </c>
      <c r="F22" s="38" t="n">
        <f aca="false">E22-D22</f>
        <v>0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203"/>
      <c r="D23" s="203"/>
      <c r="E23" s="203"/>
      <c r="F23" s="38" t="n">
        <f aca="false">E23-D23</f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203"/>
      <c r="D24" s="203"/>
      <c r="E24" s="203"/>
      <c r="F24" s="38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203" t="n">
        <v>0</v>
      </c>
      <c r="D25" s="203"/>
      <c r="E25" s="203"/>
      <c r="F25" s="38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8.5" hidden="false" customHeight="true" outlineLevel="0" collapsed="false">
      <c r="A26" s="103" t="s">
        <v>75</v>
      </c>
      <c r="B26" s="104" t="s">
        <v>76</v>
      </c>
      <c r="C26" s="137" t="n">
        <f aca="false">C14+C18+C19+C20+C21+C22-C23-C24-C25</f>
        <v>479.9</v>
      </c>
      <c r="D26" s="137" t="n">
        <f aca="false">D14+D18+D19+D20+D21+D22-D23-D24-D25</f>
        <v>830</v>
      </c>
      <c r="E26" s="137" t="n">
        <f aca="false">E14+E18+E19+E20+E21+E22-E23-E24-E25</f>
        <v>1237.3</v>
      </c>
      <c r="F26" s="183" t="n">
        <f aca="false">E26-D26</f>
        <v>407.3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37" t="n">
        <v>66.3</v>
      </c>
      <c r="D28" s="37" t="n">
        <v>75</v>
      </c>
      <c r="E28" s="226" t="n">
        <v>97.8</v>
      </c>
      <c r="F28" s="38" t="n">
        <f aca="false">E28-D28</f>
        <v>22.8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195" t="n">
        <f aca="false">SUM(C30:C38)</f>
        <v>357.6</v>
      </c>
      <c r="D29" s="195" t="n">
        <f aca="false">SUM(D30:D38)</f>
        <v>699.7</v>
      </c>
      <c r="E29" s="195" t="n">
        <f aca="false">SUM(E30:E38)</f>
        <v>895.9</v>
      </c>
      <c r="F29" s="38" t="n">
        <f aca="false">E29-D29</f>
        <v>196.2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268.9</v>
      </c>
      <c r="D30" s="37" t="n">
        <v>503</v>
      </c>
      <c r="E30" s="37" t="n">
        <v>605.4</v>
      </c>
      <c r="F30" s="38" t="n">
        <f aca="false">E30-D30</f>
        <v>102.4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52.7</v>
      </c>
      <c r="D31" s="37" t="n">
        <v>110.7</v>
      </c>
      <c r="E31" s="37" t="n">
        <v>120</v>
      </c>
      <c r="F31" s="38" t="n">
        <f aca="false">E31-D31</f>
        <v>9.3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/>
      <c r="D32" s="37"/>
      <c r="E32" s="37"/>
      <c r="F32" s="38" t="n">
        <f aca="false">E32-D32</f>
        <v>0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/>
      <c r="D33" s="37"/>
      <c r="E33" s="37"/>
      <c r="F33" s="38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/>
      <c r="D34" s="37"/>
      <c r="E34" s="37"/>
      <c r="F34" s="38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 t="n">
        <v>2.6</v>
      </c>
      <c r="D35" s="37" t="n">
        <v>3</v>
      </c>
      <c r="E35" s="37" t="n">
        <v>8</v>
      </c>
      <c r="F35" s="38" t="n">
        <f aca="false">E35-D35</f>
        <v>5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/>
      <c r="D36" s="37" t="n">
        <v>3</v>
      </c>
      <c r="E36" s="37" t="n">
        <v>0</v>
      </c>
      <c r="F36" s="38" t="n">
        <f aca="false">E36-D36</f>
        <v>-3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/>
      <c r="D37" s="37"/>
      <c r="E37" s="37"/>
      <c r="F37" s="38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v>33.4</v>
      </c>
      <c r="D38" s="37" t="n">
        <v>80</v>
      </c>
      <c r="E38" s="226" t="n">
        <v>162.5</v>
      </c>
      <c r="F38" s="38" t="n">
        <f aca="false">E38-D38</f>
        <v>82.5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/>
      <c r="D39" s="37" t="n">
        <v>0</v>
      </c>
      <c r="E39" s="37"/>
      <c r="F39" s="38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37" t="n">
        <v>4.3</v>
      </c>
      <c r="D40" s="37" t="n">
        <v>5</v>
      </c>
      <c r="E40" s="37" t="n">
        <v>7.9</v>
      </c>
      <c r="F40" s="38" t="n">
        <f aca="false">E40-D40</f>
        <v>2.9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/>
      <c r="D41" s="37"/>
      <c r="E41" s="37"/>
      <c r="F41" s="38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 t="n">
        <v>30.7</v>
      </c>
      <c r="D42" s="37" t="n">
        <v>36.3</v>
      </c>
      <c r="E42" s="226" t="n">
        <v>50.2</v>
      </c>
      <c r="F42" s="38" t="n">
        <f aca="false">E42-D42</f>
        <v>13.9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206" t="n">
        <f aca="false">SUM(C28,C29,C39:C42)</f>
        <v>458.9</v>
      </c>
      <c r="D43" s="206" t="n">
        <f aca="false">SUM(D28,D29,D39:D42)</f>
        <v>816</v>
      </c>
      <c r="E43" s="120" t="n">
        <f aca="false">SUM(E28,E29,E39:E42)</f>
        <v>1051.8</v>
      </c>
      <c r="F43" s="206" t="n">
        <f aca="false">E43-D43</f>
        <v>235.8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99" t="n">
        <f aca="false">SUM(C26,-C43)</f>
        <v>21</v>
      </c>
      <c r="D45" s="99" t="n">
        <f aca="false">SUM(D26,-D43)</f>
        <v>14</v>
      </c>
      <c r="E45" s="99" t="n">
        <f aca="false">SUM(E26,-E43)</f>
        <v>185.5</v>
      </c>
      <c r="F45" s="60" t="n">
        <f aca="false">E45-D45</f>
        <v>171.5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99" t="n">
        <f aca="false">IF(C45&gt;0,C45,0)</f>
        <v>21</v>
      </c>
      <c r="D46" s="99" t="n">
        <f aca="false">IF(D45&gt;0,D45,0)</f>
        <v>14</v>
      </c>
      <c r="E46" s="99" t="n">
        <f aca="false">IF(E45&gt;0,E45,0)</f>
        <v>185.5</v>
      </c>
      <c r="F46" s="60" t="n">
        <f aca="false">E46-D46</f>
        <v>171.5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99" t="n">
        <f aca="false">IF(C45&lt;=0,C45,0)</f>
        <v>0</v>
      </c>
      <c r="D47" s="99" t="n">
        <f aca="false">IF(D45&lt;=0,D45,0)</f>
        <v>0</v>
      </c>
      <c r="E47" s="99" t="n">
        <f aca="false">IF(E45&lt;=0,E45,0)</f>
        <v>0</v>
      </c>
      <c r="F47" s="60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99"/>
      <c r="D48" s="99"/>
      <c r="E48" s="99"/>
      <c r="F48" s="60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99" t="n">
        <f aca="false">SUM(C45,C48)</f>
        <v>21</v>
      </c>
      <c r="D49" s="99" t="n">
        <f aca="false">SUM(D45,D48)</f>
        <v>14</v>
      </c>
      <c r="E49" s="99" t="n">
        <f aca="false">SUM(E45,E48)</f>
        <v>185.5</v>
      </c>
      <c r="F49" s="60" t="n">
        <f aca="false">E49-D49</f>
        <v>171.5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99" t="n">
        <f aca="false">IF(C49&gt;0,C49,0)</f>
        <v>21</v>
      </c>
      <c r="D50" s="99" t="n">
        <f aca="false">IF(D49&gt;0,D49,0)</f>
        <v>14</v>
      </c>
      <c r="E50" s="99" t="n">
        <f aca="false">IF(E49&gt;0,E49,0)</f>
        <v>185.5</v>
      </c>
      <c r="F50" s="60" t="n">
        <f aca="false">E50-D50</f>
        <v>171.5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99" t="n">
        <f aca="false">IF(C49&lt;=0,C49,0)</f>
        <v>0</v>
      </c>
      <c r="D51" s="99" t="n">
        <f aca="false">IF(D49&lt;=0,D49,0)</f>
        <v>0</v>
      </c>
      <c r="E51" s="99" t="n">
        <f aca="false">IF(E49&lt;=0,E49,0)</f>
        <v>0</v>
      </c>
      <c r="F51" s="60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99" t="n">
        <f aca="false">C50*0.18</f>
        <v>3.78</v>
      </c>
      <c r="D52" s="99" t="n">
        <f aca="false">D50*0.18</f>
        <v>2.52</v>
      </c>
      <c r="E52" s="99" t="n">
        <f aca="false">E50*0.18</f>
        <v>33.39</v>
      </c>
      <c r="F52" s="60" t="n">
        <f aca="false">E52-D52</f>
        <v>30.87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99" t="n">
        <f aca="false">SUM(C49,-C52)</f>
        <v>17.22</v>
      </c>
      <c r="D53" s="99" t="n">
        <f aca="false">SUM(D49,-D52)</f>
        <v>11.48</v>
      </c>
      <c r="E53" s="99" t="n">
        <f aca="false">SUM(E49,-E52)</f>
        <v>152.11</v>
      </c>
      <c r="F53" s="60" t="n">
        <f aca="false">E53-D53</f>
        <v>140.63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100" t="n">
        <f aca="false">IF(C53&gt;0,C53,0)</f>
        <v>17.22</v>
      </c>
      <c r="D54" s="100" t="n">
        <f aca="false">IF(D53&gt;0,D53,0)</f>
        <v>11.48</v>
      </c>
      <c r="E54" s="100" t="n">
        <f aca="false">IF(E53&gt;0,E53,0)</f>
        <v>152.11</v>
      </c>
      <c r="F54" s="60" t="n">
        <f aca="false">E54-D54</f>
        <v>140.63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100" t="n">
        <f aca="false">IF(C53&lt;=0,C53,0)</f>
        <v>0</v>
      </c>
      <c r="D55" s="100" t="n">
        <f aca="false">IF(D53&lt;=0,D53,0)</f>
        <v>0</v>
      </c>
      <c r="E55" s="100" t="n">
        <f aca="false">IF(E53&lt;=0,E53,0)</f>
        <v>0</v>
      </c>
      <c r="F55" s="60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0" t="n">
        <f aca="false">SUM(C58:C61)</f>
        <v>100.1</v>
      </c>
      <c r="D57" s="70" t="n">
        <f aca="false">SUM(D58:D61)</f>
        <v>102.5</v>
      </c>
      <c r="E57" s="70" t="n">
        <f aca="false">SUM(E58:E61)</f>
        <v>120.4</v>
      </c>
      <c r="F57" s="71" t="n">
        <f aca="false">E57-D57</f>
        <v>17.9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 t="n">
        <v>36.3</v>
      </c>
      <c r="D58" s="74" t="n">
        <v>2.5</v>
      </c>
      <c r="E58" s="74" t="n">
        <v>2.1</v>
      </c>
      <c r="F58" s="75" t="n">
        <f aca="false">E58-D58</f>
        <v>-0.4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/>
      <c r="D59" s="74"/>
      <c r="E59" s="74"/>
      <c r="F59" s="75" t="n">
        <f aca="false">E59-D59</f>
        <v>0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/>
      <c r="D60" s="74"/>
      <c r="E60" s="74"/>
      <c r="F60" s="75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63.8</v>
      </c>
      <c r="D61" s="74" t="n">
        <v>100</v>
      </c>
      <c r="E61" s="74" t="n">
        <v>118.3</v>
      </c>
      <c r="F61" s="75" t="n">
        <f aca="false">E61-D61</f>
        <v>18.3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74" t="n">
        <v>8.2</v>
      </c>
      <c r="D62" s="74" t="n">
        <v>2.9</v>
      </c>
      <c r="E62" s="74" t="n">
        <v>0</v>
      </c>
      <c r="F62" s="75" t="n">
        <f aca="false">E62-D62</f>
        <v>-2.9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79" t="n">
        <v>53.1</v>
      </c>
      <c r="D63" s="79" t="n">
        <v>110.7</v>
      </c>
      <c r="E63" s="79" t="n">
        <v>120.2</v>
      </c>
      <c r="F63" s="80" t="n">
        <f aca="false">E63-D63</f>
        <v>9.5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81" t="n">
        <f aca="false">C65+C69</f>
        <v>0</v>
      </c>
      <c r="D64" s="81" t="n">
        <f aca="false">D65+D69</f>
        <v>0</v>
      </c>
      <c r="E64" s="81" t="n">
        <f aca="false">E65+E69</f>
        <v>0</v>
      </c>
      <c r="F64" s="82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75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32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" hidden="false" customHeight="true" outlineLevel="0" collapsed="false">
      <c r="A14" s="35" t="s">
        <v>51</v>
      </c>
      <c r="B14" s="36" t="s">
        <v>52</v>
      </c>
      <c r="C14" s="195" t="n">
        <f aca="false">C15+C16+C17</f>
        <v>1107.9</v>
      </c>
      <c r="D14" s="195" t="n">
        <f aca="false">D15+D16+D17</f>
        <v>1088.4</v>
      </c>
      <c r="E14" s="195" t="n">
        <f aca="false">E15+E16+E17</f>
        <v>1102.1</v>
      </c>
      <c r="F14" s="38" t="n">
        <f aca="false">E14-D14</f>
        <v>13.6999999999998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216" t="n">
        <v>1107.9</v>
      </c>
      <c r="D15" s="216" t="n">
        <v>1088.4</v>
      </c>
      <c r="E15" s="216" t="n">
        <v>1102.1</v>
      </c>
      <c r="F15" s="38" t="n">
        <f aca="false">E15-D15</f>
        <v>13.6999999999998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216"/>
      <c r="D16" s="216"/>
      <c r="E16" s="216"/>
      <c r="F16" s="38" t="n">
        <f aca="false">E16-D16</f>
        <v>0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216"/>
      <c r="D17" s="216"/>
      <c r="E17" s="216"/>
      <c r="F17" s="38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216"/>
      <c r="D18" s="216"/>
      <c r="E18" s="216"/>
      <c r="F18" s="38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216"/>
      <c r="D19" s="216"/>
      <c r="E19" s="216"/>
      <c r="F19" s="38" t="n">
        <f aca="false">E19-D19</f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216"/>
      <c r="D20" s="216"/>
      <c r="E20" s="216"/>
      <c r="F20" s="38" t="n">
        <f aca="false">E20-D20</f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216" t="n">
        <v>275.7</v>
      </c>
      <c r="D21" s="216" t="n">
        <v>435.8</v>
      </c>
      <c r="E21" s="216" t="n">
        <v>292.9</v>
      </c>
      <c r="F21" s="38" t="n">
        <f aca="false">E21-D21</f>
        <v>-142.9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216" t="n">
        <v>55.5</v>
      </c>
      <c r="D22" s="216"/>
      <c r="E22" s="216"/>
      <c r="F22" s="38" t="n">
        <f aca="false">E22-D22</f>
        <v>0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216" t="n">
        <v>230.6</v>
      </c>
      <c r="D23" s="216" t="n">
        <v>254</v>
      </c>
      <c r="E23" s="216" t="n">
        <v>232.5</v>
      </c>
      <c r="F23" s="38" t="n">
        <f aca="false">E23-D23</f>
        <v>-21.5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216"/>
      <c r="D24" s="216"/>
      <c r="E24" s="216"/>
      <c r="F24" s="38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216"/>
      <c r="D25" s="216"/>
      <c r="E25" s="216"/>
      <c r="F25" s="38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103" t="s">
        <v>75</v>
      </c>
      <c r="B26" s="104" t="s">
        <v>76</v>
      </c>
      <c r="C26" s="201" t="n">
        <f aca="false">C14+C18+C19+C20+C21+C22-C23-C24-C25</f>
        <v>1208.5</v>
      </c>
      <c r="D26" s="201" t="n">
        <f aca="false">D14+D18+D19+D20+D21+D22-D23-D24-D25</f>
        <v>1270.2</v>
      </c>
      <c r="E26" s="201" t="n">
        <f aca="false">E14+E18+E19+E20+E21+E22-E23-E24-E25</f>
        <v>1162.5</v>
      </c>
      <c r="F26" s="230" t="n">
        <f aca="false">E26-D26</f>
        <v>-107.7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216" t="n">
        <v>534.3</v>
      </c>
      <c r="D28" s="216" t="n">
        <v>654.1</v>
      </c>
      <c r="E28" s="216" t="n">
        <v>493.5</v>
      </c>
      <c r="F28" s="35" t="n">
        <f aca="false">E28-D28</f>
        <v>-160.6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195" t="n">
        <f aca="false">SUM(C30:C38)</f>
        <v>510.5</v>
      </c>
      <c r="D29" s="195" t="n">
        <f aca="false">SUM(D30:D38)</f>
        <v>568.4</v>
      </c>
      <c r="E29" s="195" t="n">
        <f aca="false">SUM(E30:E38)</f>
        <v>548.2</v>
      </c>
      <c r="F29" s="38" t="n">
        <f aca="false">E29-D29</f>
        <v>-20.1999999999998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216" t="n">
        <v>402.5</v>
      </c>
      <c r="D30" s="216" t="n">
        <v>445.5</v>
      </c>
      <c r="E30" s="216" t="n">
        <v>429.1</v>
      </c>
      <c r="F30" s="38" t="n">
        <f aca="false">E30-D30</f>
        <v>-16.4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216" t="n">
        <v>81</v>
      </c>
      <c r="D31" s="216" t="n">
        <v>88.3</v>
      </c>
      <c r="E31" s="216" t="n">
        <v>88.7</v>
      </c>
      <c r="F31" s="38" t="n">
        <f aca="false">E31-D31</f>
        <v>0.400000000000006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216"/>
      <c r="D32" s="216"/>
      <c r="E32" s="216"/>
      <c r="F32" s="38" t="n">
        <f aca="false">E32-D32</f>
        <v>0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216" t="n">
        <v>5</v>
      </c>
      <c r="D33" s="216" t="n">
        <v>5.8</v>
      </c>
      <c r="E33" s="216" t="n">
        <v>6.3</v>
      </c>
      <c r="F33" s="38" t="n">
        <f aca="false">E33-D33</f>
        <v>0.5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216"/>
      <c r="D34" s="216"/>
      <c r="E34" s="216"/>
      <c r="F34" s="38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216" t="n">
        <v>1.5</v>
      </c>
      <c r="D35" s="216" t="n">
        <v>2</v>
      </c>
      <c r="E35" s="216" t="n">
        <v>2</v>
      </c>
      <c r="F35" s="38" t="n">
        <f aca="false">E35-D35</f>
        <v>0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216"/>
      <c r="D36" s="216"/>
      <c r="E36" s="216"/>
      <c r="F36" s="38" t="n">
        <f aca="false">E36-D36</f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216"/>
      <c r="D37" s="216"/>
      <c r="E37" s="216"/>
      <c r="F37" s="38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216" t="n">
        <v>20.5</v>
      </c>
      <c r="D38" s="216" t="n">
        <v>26.8</v>
      </c>
      <c r="E38" s="216" t="n">
        <v>22.1</v>
      </c>
      <c r="F38" s="38" t="n">
        <f aca="false">E38-D38</f>
        <v>-4.7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216"/>
      <c r="D39" s="216"/>
      <c r="E39" s="216"/>
      <c r="F39" s="38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216" t="n">
        <v>1.3</v>
      </c>
      <c r="D40" s="216" t="n">
        <v>5</v>
      </c>
      <c r="E40" s="216" t="n">
        <v>1.8</v>
      </c>
      <c r="F40" s="38" t="n">
        <f aca="false">E40-D40</f>
        <v>-3.2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216"/>
      <c r="D41" s="216"/>
      <c r="E41" s="216"/>
      <c r="F41" s="38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216"/>
      <c r="D42" s="216"/>
      <c r="E42" s="216"/>
      <c r="F42" s="38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206" t="n">
        <f aca="false">SUM(C28,C29,C39:C42)</f>
        <v>1046.1</v>
      </c>
      <c r="D43" s="206" t="n">
        <f aca="false">SUM(D28,D29,D39:D42)</f>
        <v>1227.5</v>
      </c>
      <c r="E43" s="206" t="n">
        <f aca="false">SUM(E28,E29,E39:E42)</f>
        <v>1043.5</v>
      </c>
      <c r="F43" s="206" t="n">
        <f aca="false">E43-D43</f>
        <v>-184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162.4</v>
      </c>
      <c r="D45" s="59" t="n">
        <f aca="false">SUM(D26,-D43)</f>
        <v>42.7</v>
      </c>
      <c r="E45" s="59" t="n">
        <f aca="false">SUM(E26,-E43)</f>
        <v>119</v>
      </c>
      <c r="F45" s="109" t="n">
        <f aca="false">E45-D45</f>
        <v>76.3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162.4</v>
      </c>
      <c r="D46" s="59" t="n">
        <f aca="false">IF(D45&gt;0,D45,0)</f>
        <v>42.7</v>
      </c>
      <c r="E46" s="59" t="n">
        <f aca="false">IF(E45&gt;0,E45,0)</f>
        <v>119</v>
      </c>
      <c r="F46" s="109" t="n">
        <f aca="false">E46-D46</f>
        <v>76.3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0</v>
      </c>
      <c r="D47" s="59" t="n">
        <f aca="false">IF(D45&lt;=0,D45,0)</f>
        <v>0</v>
      </c>
      <c r="E47" s="59" t="n">
        <f aca="false">IF(E45&lt;=0,E45,0)</f>
        <v>0</v>
      </c>
      <c r="F47" s="109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59"/>
      <c r="D48" s="59"/>
      <c r="E48" s="59"/>
      <c r="F48" s="109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162.4</v>
      </c>
      <c r="D49" s="59" t="n">
        <f aca="false">SUM(D45,D48)</f>
        <v>42.7</v>
      </c>
      <c r="E49" s="59" t="n">
        <f aca="false">SUM(E45,E48)</f>
        <v>119</v>
      </c>
      <c r="F49" s="109" t="n">
        <f aca="false">E49-D49</f>
        <v>76.3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162.4</v>
      </c>
      <c r="D50" s="59" t="n">
        <f aca="false">IF(D49&gt;0,D49,0)</f>
        <v>42.7</v>
      </c>
      <c r="E50" s="59" t="n">
        <f aca="false">IF(E49&gt;0,E49,0)</f>
        <v>119</v>
      </c>
      <c r="F50" s="109" t="n">
        <f aca="false">E50-D50</f>
        <v>76.3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0</v>
      </c>
      <c r="D51" s="59" t="n">
        <f aca="false">IF(D49&lt;=0,D49,0)</f>
        <v>0</v>
      </c>
      <c r="E51" s="59" t="n">
        <f aca="false">IF(E49&lt;=0,E49,0)</f>
        <v>0</v>
      </c>
      <c r="F51" s="109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C49*0.18</f>
        <v>29.2320000000001</v>
      </c>
      <c r="D52" s="59" t="n">
        <f aca="false">D49*0.18</f>
        <v>7.68600000000001</v>
      </c>
      <c r="E52" s="59" t="n">
        <f aca="false">E49*0.18</f>
        <v>21.42</v>
      </c>
      <c r="F52" s="109" t="n">
        <f aca="false">E52-D52</f>
        <v>13.734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133.168</v>
      </c>
      <c r="D53" s="59" t="n">
        <f aca="false">SUM(D49,-D52)</f>
        <v>35.014</v>
      </c>
      <c r="E53" s="59" t="n">
        <f aca="false">SUM(E49,-E52)</f>
        <v>97.58</v>
      </c>
      <c r="F53" s="109" t="n">
        <f aca="false">E53-D53</f>
        <v>62.566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66" t="n">
        <f aca="false">IF(C53&gt;0,C53,0)</f>
        <v>133.168</v>
      </c>
      <c r="D54" s="66" t="n">
        <f aca="false">IF(D53&gt;0,D53,0)</f>
        <v>35.014</v>
      </c>
      <c r="E54" s="66" t="n">
        <f aca="false">IF(E53&gt;0,E53,0)</f>
        <v>97.58</v>
      </c>
      <c r="F54" s="109" t="n">
        <f aca="false">E54-D54</f>
        <v>62.566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66" t="n">
        <f aca="false">IF(C53&lt;=0,C53,0)</f>
        <v>0</v>
      </c>
      <c r="D55" s="66" t="n">
        <f aca="false">IF(D53&lt;=0,D53,0)</f>
        <v>0</v>
      </c>
      <c r="E55" s="66" t="n">
        <f aca="false">IF(E53&lt;=0,E53,0)</f>
        <v>0</v>
      </c>
      <c r="F55" s="109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150" t="n">
        <f aca="false">SUM(C58:C61)</f>
        <v>348.8</v>
      </c>
      <c r="D57" s="150" t="n">
        <f aca="false">SUM(D58:D61)</f>
        <v>341.4</v>
      </c>
      <c r="E57" s="150" t="n">
        <f aca="false">SUM(E58:E61)</f>
        <v>273.7</v>
      </c>
      <c r="F57" s="188" t="n">
        <f aca="false">E57-D57</f>
        <v>-67.6999999999999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214" t="n">
        <v>22.5</v>
      </c>
      <c r="D58" s="214" t="n">
        <v>19.3</v>
      </c>
      <c r="E58" s="214" t="n">
        <v>33.1</v>
      </c>
      <c r="F58" s="136" t="n">
        <f aca="false">E58-D58</f>
        <v>13.8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214" t="n">
        <v>167.1</v>
      </c>
      <c r="D59" s="214" t="n">
        <v>174</v>
      </c>
      <c r="E59" s="214" t="n">
        <v>78.3</v>
      </c>
      <c r="F59" s="136" t="n">
        <f aca="false">E59-D59</f>
        <v>-95.7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214"/>
      <c r="D60" s="214"/>
      <c r="E60" s="214"/>
      <c r="F60" s="136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214" t="n">
        <v>159.2</v>
      </c>
      <c r="D61" s="214" t="n">
        <v>148.1</v>
      </c>
      <c r="E61" s="214" t="n">
        <v>162.3</v>
      </c>
      <c r="F61" s="136" t="n">
        <f aca="false">E61-D61</f>
        <v>14.2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214" t="n">
        <v>26.8</v>
      </c>
      <c r="D62" s="214" t="n">
        <v>5.3</v>
      </c>
      <c r="E62" s="214" t="n">
        <v>22.8</v>
      </c>
      <c r="F62" s="136" t="n">
        <f aca="false">E62-D62</f>
        <v>17.5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220" t="n">
        <v>118.7</v>
      </c>
      <c r="D63" s="220" t="n">
        <v>127.2</v>
      </c>
      <c r="E63" s="220" t="n">
        <v>129.1</v>
      </c>
      <c r="F63" s="191" t="n">
        <f aca="false">E63-D63</f>
        <v>1.89999999999999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150" t="n">
        <f aca="false">C65+C69</f>
        <v>0</v>
      </c>
      <c r="D64" s="150" t="n">
        <f aca="false">D65+D69</f>
        <v>0</v>
      </c>
      <c r="E64" s="150" t="n">
        <f aca="false">E65+E69</f>
        <v>0</v>
      </c>
      <c r="F64" s="191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151" t="n">
        <f aca="false">C66+C67+C68</f>
        <v>0</v>
      </c>
      <c r="D65" s="151" t="n">
        <f aca="false">D66+D67+D68</f>
        <v>0</v>
      </c>
      <c r="E65" s="151" t="n">
        <f aca="false">E66+E67+E68</f>
        <v>0</v>
      </c>
      <c r="F65" s="38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155"/>
      <c r="D66" s="155"/>
      <c r="E66" s="155"/>
      <c r="F66" s="38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155"/>
      <c r="D67" s="155"/>
      <c r="E67" s="155"/>
      <c r="F67" s="38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155"/>
      <c r="D68" s="155"/>
      <c r="E68" s="155"/>
      <c r="F68" s="38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151" t="n">
        <f aca="false">C70+C71</f>
        <v>0</v>
      </c>
      <c r="D69" s="151" t="n">
        <f aca="false">D70+D71</f>
        <v>0</v>
      </c>
      <c r="E69" s="151" t="n">
        <f aca="false">E70+E71</f>
        <v>0</v>
      </c>
      <c r="F69" s="38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155"/>
      <c r="D70" s="155"/>
      <c r="E70" s="155"/>
      <c r="F70" s="38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155"/>
      <c r="D71" s="155"/>
      <c r="E71" s="155"/>
      <c r="F71" s="38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AC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51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9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</row>
    <row r="6" customFormat="false" ht="12.75" hidden="false" customHeight="true" outlineLevel="0" collapsed="false">
      <c r="A6" s="27" t="s">
        <v>38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customFormat="false" ht="23.25" hidden="false" customHeight="true" outlineLevel="0" collapsed="false">
      <c r="A14" s="35" t="s">
        <v>51</v>
      </c>
      <c r="B14" s="36" t="s">
        <v>52</v>
      </c>
      <c r="C14" s="37" t="n">
        <f aca="false">C15+C16+C17</f>
        <v>8504.8</v>
      </c>
      <c r="D14" s="37" t="n">
        <f aca="false">D15+D16+D17</f>
        <v>9760</v>
      </c>
      <c r="E14" s="37" t="n">
        <f aca="false">E15+E16+E17</f>
        <v>7683.2</v>
      </c>
      <c r="F14" s="38" t="n">
        <f aca="false">E14-D14</f>
        <v>-2076.8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37" t="n">
        <f aca="false">8110.4</f>
        <v>8110.4</v>
      </c>
      <c r="D15" s="37" t="n">
        <v>8000</v>
      </c>
      <c r="E15" s="37" t="n">
        <v>7067.8</v>
      </c>
      <c r="F15" s="38" t="n">
        <f aca="false">E15-D15</f>
        <v>-932.2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37" t="n">
        <f aca="false">82.7+248.5-16.2+79.4</f>
        <v>394.4</v>
      </c>
      <c r="D16" s="37" t="n">
        <v>360</v>
      </c>
      <c r="E16" s="37" t="n">
        <v>605.9</v>
      </c>
      <c r="F16" s="41" t="n">
        <f aca="false">E16-D16</f>
        <v>245.9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37" t="n">
        <v>0</v>
      </c>
      <c r="D17" s="37" t="n">
        <v>1400</v>
      </c>
      <c r="E17" s="37" t="n">
        <v>9.5</v>
      </c>
      <c r="F17" s="41" t="n">
        <f aca="false">E17-D17</f>
        <v>-1390.5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37" t="n">
        <f aca="false">24.8</f>
        <v>24.8</v>
      </c>
      <c r="D18" s="37" t="n">
        <v>54</v>
      </c>
      <c r="E18" s="37" t="n">
        <v>12.9</v>
      </c>
      <c r="F18" s="41" t="n">
        <f aca="false">E18-D18</f>
        <v>-41.1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37"/>
      <c r="D19" s="37"/>
      <c r="E19" s="37"/>
      <c r="F19" s="41" t="n">
        <f aca="false">E19-D19</f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37" t="n">
        <f aca="false">21.2</f>
        <v>21.2</v>
      </c>
      <c r="D20" s="37" t="n">
        <v>40</v>
      </c>
      <c r="E20" s="37" t="n">
        <v>48</v>
      </c>
      <c r="F20" s="38" t="n">
        <f aca="false">E20-D20</f>
        <v>8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37"/>
      <c r="D21" s="37"/>
      <c r="E21" s="37"/>
      <c r="F21" s="41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37" t="n">
        <v>16.2</v>
      </c>
      <c r="D22" s="37" t="n">
        <v>46</v>
      </c>
      <c r="E22" s="37" t="n">
        <v>22</v>
      </c>
      <c r="F22" s="41" t="n">
        <f aca="false">E22-D22</f>
        <v>-24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37" t="n">
        <f aca="false">1409.4</f>
        <v>1409.4</v>
      </c>
      <c r="D23" s="37" t="n">
        <v>1650</v>
      </c>
      <c r="E23" s="37"/>
      <c r="F23" s="41" t="n">
        <f aca="false">E23-D23</f>
        <v>-1650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37"/>
      <c r="D24" s="37"/>
      <c r="E24" s="37"/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37"/>
      <c r="D25" s="37"/>
      <c r="E25" s="37"/>
      <c r="F25" s="41" t="n">
        <f aca="false">E25-D25</f>
        <v>0</v>
      </c>
      <c r="G25" s="22"/>
      <c r="H25" s="22"/>
      <c r="I25" s="43" t="n">
        <f aca="false">E26+E23</f>
        <v>7766.1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customFormat="false" ht="32.25" hidden="false" customHeight="true" outlineLevel="0" collapsed="false">
      <c r="A26" s="44" t="s">
        <v>75</v>
      </c>
      <c r="B26" s="45" t="s">
        <v>76</v>
      </c>
      <c r="C26" s="46" t="n">
        <f aca="false">C14+C18+C19+C20+C21+C22-C23-C24-C25</f>
        <v>7157.6</v>
      </c>
      <c r="D26" s="46" t="n">
        <f aca="false">D14+D18+D19+D20+D21+D22-D23-D24-D25</f>
        <v>8250</v>
      </c>
      <c r="E26" s="46" t="n">
        <f aca="false">E14+E18+E19+E20+E21+E22-E23-E24-E25</f>
        <v>7766.1</v>
      </c>
      <c r="F26" s="47" t="n">
        <f aca="false">E26-D26</f>
        <v>-483.900000000001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37" t="n">
        <v>5151.7</v>
      </c>
      <c r="D28" s="37" t="n">
        <v>6162.6</v>
      </c>
      <c r="E28" s="37" t="n">
        <v>5905.3</v>
      </c>
      <c r="F28" s="49" t="n">
        <f aca="false">E28-D28</f>
        <v>-257.3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50" t="n">
        <f aca="false">SUM(C30:C38)</f>
        <v>1322.5</v>
      </c>
      <c r="D29" s="50" t="n">
        <f aca="false">SUM(D30:D38)</f>
        <v>2038.4</v>
      </c>
      <c r="E29" s="50" t="n">
        <f aca="false">SUM(E30:E38)</f>
        <v>1819.7</v>
      </c>
      <c r="F29" s="49" t="n">
        <f aca="false">E29-D29</f>
        <v>-218.7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806.2</v>
      </c>
      <c r="D30" s="37" t="n">
        <v>1380</v>
      </c>
      <c r="E30" s="37" t="n">
        <v>1164.8</v>
      </c>
      <c r="F30" s="38" t="n">
        <f aca="false">E30-D30</f>
        <v>-215.2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135.2</v>
      </c>
      <c r="D31" s="37" t="n">
        <v>289.8</v>
      </c>
      <c r="E31" s="37" t="n">
        <v>210.5</v>
      </c>
      <c r="F31" s="41" t="n">
        <f aca="false">E31-D31</f>
        <v>-79.3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 t="n">
        <v>32.5</v>
      </c>
      <c r="D32" s="37" t="n">
        <f aca="false">25+25</f>
        <v>50</v>
      </c>
      <c r="E32" s="37" t="n">
        <v>20.7</v>
      </c>
      <c r="F32" s="41" t="n">
        <f aca="false">E32-D32</f>
        <v>-29.3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/>
      <c r="D33" s="37"/>
      <c r="E33" s="37"/>
      <c r="F33" s="41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/>
      <c r="D34" s="37"/>
      <c r="E34" s="37"/>
      <c r="F34" s="41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 t="n">
        <v>6.6</v>
      </c>
      <c r="D35" s="37" t="n">
        <f aca="false">3.3+3.3</f>
        <v>6.6</v>
      </c>
      <c r="E35" s="37" t="n">
        <v>9.5</v>
      </c>
      <c r="F35" s="41" t="n">
        <f aca="false">E35-D35</f>
        <v>2.9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 t="n">
        <v>0</v>
      </c>
      <c r="D36" s="37" t="n">
        <f aca="false">1+1</f>
        <v>2</v>
      </c>
      <c r="E36" s="37" t="n">
        <v>0</v>
      </c>
      <c r="F36" s="41" t="n">
        <f aca="false">E36-D36</f>
        <v>-2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/>
      <c r="D37" s="37"/>
      <c r="E37" s="37"/>
      <c r="F37" s="41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v>342</v>
      </c>
      <c r="D38" s="37" t="n">
        <v>310</v>
      </c>
      <c r="E38" s="37" t="n">
        <v>414.2</v>
      </c>
      <c r="F38" s="41" t="n">
        <f aca="false">E38-D38</f>
        <v>104.2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/>
      <c r="D39" s="37"/>
      <c r="E39" s="37"/>
      <c r="F39" s="41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52" t="n">
        <v>194</v>
      </c>
      <c r="D40" s="37" t="n">
        <v>46</v>
      </c>
      <c r="E40" s="52" t="n">
        <v>322.9</v>
      </c>
      <c r="F40" s="41" t="n">
        <f aca="false">E40-D40</f>
        <v>276.9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/>
      <c r="D41" s="37"/>
      <c r="E41" s="37"/>
      <c r="F41" s="41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/>
      <c r="D42" s="37"/>
      <c r="E42" s="37"/>
      <c r="F42" s="41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55" t="n">
        <f aca="false">SUM(C28,C29,C39:C42)</f>
        <v>6668.2</v>
      </c>
      <c r="D43" s="55" t="n">
        <f aca="false">SUM(D28,D29,D39:D42)</f>
        <v>8247</v>
      </c>
      <c r="E43" s="55" t="n">
        <f aca="false">SUM(E28,E29,E39:E42)</f>
        <v>8047.9</v>
      </c>
      <c r="F43" s="55" t="n">
        <f aca="false">E43-D43</f>
        <v>-199.099999999999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489.400000000001</v>
      </c>
      <c r="D45" s="59" t="n">
        <f aca="false">SUM(D26,-D43)</f>
        <v>3</v>
      </c>
      <c r="E45" s="59" t="n">
        <f aca="false">SUM(E26,-E43)</f>
        <v>-281.800000000001</v>
      </c>
      <c r="F45" s="60" t="n">
        <f aca="false">E45-D45</f>
        <v>-284.800000000001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489.400000000001</v>
      </c>
      <c r="D46" s="59" t="n">
        <f aca="false">IF(D45&gt;0,D45,0)</f>
        <v>3</v>
      </c>
      <c r="E46" s="59" t="n">
        <f aca="false">IF(E45&gt;0,E45,0)</f>
        <v>0</v>
      </c>
      <c r="F46" s="60" t="n">
        <f aca="false">E46-D46</f>
        <v>-3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0</v>
      </c>
      <c r="D47" s="59" t="n">
        <f aca="false">IF(D45&lt;=0,D45,0)</f>
        <v>0</v>
      </c>
      <c r="E47" s="59" t="n">
        <f aca="false">IF(E45&lt;=0,E45,0)</f>
        <v>-281.800000000001</v>
      </c>
      <c r="F47" s="60" t="n">
        <f aca="false">E47-D47</f>
        <v>-281.800000000001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59"/>
      <c r="D48" s="59"/>
      <c r="E48" s="59"/>
      <c r="F48" s="60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489.400000000001</v>
      </c>
      <c r="D49" s="59" t="n">
        <f aca="false">SUM(D45,D48)</f>
        <v>3</v>
      </c>
      <c r="E49" s="59" t="n">
        <f aca="false">SUM(E45,E48)</f>
        <v>-281.800000000001</v>
      </c>
      <c r="F49" s="60" t="n">
        <f aca="false">E49-D49</f>
        <v>-284.800000000001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489.400000000001</v>
      </c>
      <c r="D50" s="59" t="n">
        <f aca="false">IF(D49&gt;0,D49,0)</f>
        <v>3</v>
      </c>
      <c r="E50" s="59" t="n">
        <f aca="false">IF(E49&gt;0,E49,0)</f>
        <v>0</v>
      </c>
      <c r="F50" s="60" t="n">
        <f aca="false">E50-D50</f>
        <v>-3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0</v>
      </c>
      <c r="D51" s="59" t="n">
        <f aca="false">IF(D49&lt;=0,D49,0)</f>
        <v>0</v>
      </c>
      <c r="E51" s="59" t="n">
        <f aca="false">IF(E49&lt;=0,E49,0)</f>
        <v>-281.800000000001</v>
      </c>
      <c r="F51" s="60" t="n">
        <f aca="false">E51-D51</f>
        <v>-281.800000000001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C50*0.18</f>
        <v>88.0920000000001</v>
      </c>
      <c r="D52" s="59" t="n">
        <f aca="false">D50*0.18</f>
        <v>0.54</v>
      </c>
      <c r="E52" s="59" t="n">
        <f aca="false">E50*0.18</f>
        <v>0</v>
      </c>
      <c r="F52" s="60" t="n">
        <f aca="false">E52-D52</f>
        <v>-0.54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401.308</v>
      </c>
      <c r="D53" s="59" t="n">
        <f aca="false">SUM(D49,-D52)</f>
        <v>2.46</v>
      </c>
      <c r="E53" s="59" t="n">
        <f aca="false">SUM(E49,-E52)</f>
        <v>-281.800000000001</v>
      </c>
      <c r="F53" s="60" t="n">
        <f aca="false">E53-D53</f>
        <v>-284.260000000001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66" t="n">
        <f aca="false">IF(C53&gt;0,C53,0)</f>
        <v>401.308</v>
      </c>
      <c r="D54" s="66" t="n">
        <f aca="false">IF(D53&gt;0,D53,0)</f>
        <v>2.46</v>
      </c>
      <c r="E54" s="66" t="n">
        <f aca="false">IF(E53&gt;0,E53,0)</f>
        <v>0</v>
      </c>
      <c r="F54" s="60" t="n">
        <f aca="false">E54-D54</f>
        <v>-2.46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66" t="n">
        <f aca="false">IF(C53&lt;=0,C53,0)</f>
        <v>0</v>
      </c>
      <c r="D55" s="66" t="n">
        <f aca="false">IF(D53&lt;=0,D53,0)</f>
        <v>0</v>
      </c>
      <c r="E55" s="66" t="n">
        <f aca="false">IF(E53&lt;=0,E53,0)</f>
        <v>-281.800000000001</v>
      </c>
      <c r="F55" s="60" t="n">
        <f aca="false">E55-D55</f>
        <v>-281.800000000001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0" t="n">
        <f aca="false">SUM(C58:C61)</f>
        <v>1804.9</v>
      </c>
      <c r="D57" s="70" t="n">
        <f aca="false">SUM(D58:D61)</f>
        <v>2264.5</v>
      </c>
      <c r="E57" s="70" t="n">
        <f aca="false">SUM(E58:E61)</f>
        <v>1310.1</v>
      </c>
      <c r="F57" s="71" t="n">
        <f aca="false">E57-D57</f>
        <v>-954.4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/>
      <c r="D58" s="74" t="n">
        <v>0.5</v>
      </c>
      <c r="E58" s="74" t="n">
        <v>19.7</v>
      </c>
      <c r="F58" s="75" t="n">
        <f aca="false">E58-D58</f>
        <v>19.2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 t="n">
        <v>955.4</v>
      </c>
      <c r="D59" s="74" t="n">
        <v>1259.2</v>
      </c>
      <c r="E59" s="74" t="n">
        <v>231.8</v>
      </c>
      <c r="F59" s="75" t="n">
        <f aca="false">E59-D59</f>
        <v>-1027.4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/>
      <c r="D60" s="74"/>
      <c r="E60" s="74"/>
      <c r="F60" s="75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849.5</v>
      </c>
      <c r="D61" s="74" t="n">
        <v>1004.8</v>
      </c>
      <c r="E61" s="74" t="n">
        <v>1058.6</v>
      </c>
      <c r="F61" s="75" t="n">
        <f aca="false">E61-D61</f>
        <v>53.8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74"/>
      <c r="D62" s="74" t="n">
        <v>0.6</v>
      </c>
      <c r="E62" s="74"/>
      <c r="F62" s="75" t="n">
        <f aca="false">E62-D62</f>
        <v>-0.6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79" t="n">
        <v>824.8</v>
      </c>
      <c r="D63" s="79" t="n">
        <v>1077.3</v>
      </c>
      <c r="E63" s="79" t="n">
        <v>967.9</v>
      </c>
      <c r="F63" s="80" t="n">
        <f aca="false">E63-D63</f>
        <v>-109.4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81" t="n">
        <f aca="false">C65+C69</f>
        <v>0</v>
      </c>
      <c r="D64" s="81" t="n">
        <f aca="false">D65+D69</f>
        <v>0</v>
      </c>
      <c r="E64" s="81" t="n">
        <f aca="false">E65+E69</f>
        <v>0</v>
      </c>
      <c r="F64" s="82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63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33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91" t="n">
        <f aca="false">C15+C16+C17</f>
        <v>0</v>
      </c>
      <c r="D14" s="91" t="n">
        <f aca="false">D15+D16+D17</f>
        <v>231.3</v>
      </c>
      <c r="E14" s="91" t="n">
        <f aca="false">E15+E16+E17</f>
        <v>823</v>
      </c>
      <c r="F14" s="97" t="n">
        <f aca="false">E14-D14</f>
        <v>591.7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216"/>
      <c r="D15" s="138" t="n">
        <v>41.3</v>
      </c>
      <c r="E15" s="138" t="n">
        <v>318.9</v>
      </c>
      <c r="F15" s="41" t="n">
        <f aca="false">E15-D15</f>
        <v>277.6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216"/>
      <c r="D16" s="138" t="n">
        <v>190</v>
      </c>
      <c r="E16" s="138" t="n">
        <v>504.1</v>
      </c>
      <c r="F16" s="41" t="n">
        <f aca="false">E16-D16</f>
        <v>314.1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170</v>
      </c>
      <c r="B17" s="40" t="s">
        <v>58</v>
      </c>
      <c r="C17" s="216"/>
      <c r="D17" s="138"/>
      <c r="E17" s="138"/>
      <c r="F17" s="41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231"/>
      <c r="D18" s="138"/>
      <c r="E18" s="138"/>
      <c r="F18" s="102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216"/>
      <c r="D19" s="138" t="n">
        <v>1128.6</v>
      </c>
      <c r="E19" s="138" t="n">
        <v>826.8</v>
      </c>
      <c r="F19" s="41" t="n">
        <f aca="false">E19-D19</f>
        <v>-301.8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216"/>
      <c r="D20" s="138" t="n">
        <v>403</v>
      </c>
      <c r="E20" s="138" t="n">
        <v>0.7</v>
      </c>
      <c r="F20" s="41" t="n">
        <f aca="false">E20-D20</f>
        <v>-402.3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216"/>
      <c r="D21" s="138"/>
      <c r="E21" s="138" t="n">
        <v>179.1</v>
      </c>
      <c r="F21" s="41" t="n">
        <f aca="false">E21-D21</f>
        <v>179.1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216"/>
      <c r="D22" s="138"/>
      <c r="E22" s="138" t="n">
        <v>89.6</v>
      </c>
      <c r="F22" s="41" t="n">
        <f aca="false">E22-D22</f>
        <v>89.6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216"/>
      <c r="D23" s="138"/>
      <c r="E23" s="138"/>
      <c r="F23" s="102" t="n">
        <f aca="false">E23-D23</f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216"/>
      <c r="D24" s="138"/>
      <c r="E24" s="138"/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216"/>
      <c r="D25" s="138"/>
      <c r="E25" s="138"/>
      <c r="F25" s="41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47.25" hidden="false" customHeight="true" outlineLevel="0" collapsed="false">
      <c r="A26" s="103" t="s">
        <v>75</v>
      </c>
      <c r="B26" s="104" t="s">
        <v>76</v>
      </c>
      <c r="C26" s="105" t="n">
        <f aca="false">C14+C18+C19+C20+C21+C22-C23-C24-C25</f>
        <v>0</v>
      </c>
      <c r="D26" s="105" t="n">
        <f aca="false">D14+D18+D19+D20+D21+D22-D23-D24-D25</f>
        <v>1762.9</v>
      </c>
      <c r="E26" s="105" t="n">
        <f aca="false">E14+E18+E19+E20+E21+E22-E23-E24-E25</f>
        <v>1919.2</v>
      </c>
      <c r="F26" s="232" t="n">
        <f aca="false">E26-D26</f>
        <v>156.3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107"/>
      <c r="D28" s="107" t="n">
        <v>557</v>
      </c>
      <c r="E28" s="107"/>
      <c r="F28" s="233" t="n">
        <f aca="false">E28-D28</f>
        <v>-557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91" t="n">
        <f aca="false">SUM(C30:C38)</f>
        <v>0</v>
      </c>
      <c r="D29" s="91" t="n">
        <f aca="false">SUM(D30:D38)</f>
        <v>1006.8</v>
      </c>
      <c r="E29" s="91" t="n">
        <f aca="false">SUM(E30:E38)</f>
        <v>1171.9</v>
      </c>
      <c r="F29" s="97" t="n">
        <f aca="false">E29-D29</f>
        <v>165.1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216"/>
      <c r="D30" s="138" t="n">
        <v>797.4</v>
      </c>
      <c r="E30" s="138" t="n">
        <v>830.6</v>
      </c>
      <c r="F30" s="41" t="n">
        <f aca="false">E30-D30</f>
        <v>33.2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216"/>
      <c r="D31" s="138" t="n">
        <v>175.4</v>
      </c>
      <c r="E31" s="138" t="n">
        <v>174.9</v>
      </c>
      <c r="F31" s="41" t="n">
        <f aca="false">E31-D31</f>
        <v>-0.5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216"/>
      <c r="D32" s="138"/>
      <c r="E32" s="138"/>
      <c r="F32" s="41" t="n">
        <f aca="false">E32-D32</f>
        <v>0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216"/>
      <c r="D33" s="138"/>
      <c r="E33" s="138"/>
      <c r="F33" s="41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216"/>
      <c r="D34" s="138"/>
      <c r="E34" s="138"/>
      <c r="F34" s="41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216"/>
      <c r="D35" s="138" t="n">
        <v>6</v>
      </c>
      <c r="E35" s="138" t="n">
        <v>5.8</v>
      </c>
      <c r="F35" s="41" t="n">
        <f aca="false">E35-D35</f>
        <v>-0.2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216"/>
      <c r="D36" s="138"/>
      <c r="E36" s="138"/>
      <c r="F36" s="41" t="n">
        <f aca="false">E36-D36</f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216"/>
      <c r="D37" s="138"/>
      <c r="E37" s="138"/>
      <c r="F37" s="41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216"/>
      <c r="D38" s="138" t="n">
        <v>28</v>
      </c>
      <c r="E38" s="138" t="n">
        <v>160.6</v>
      </c>
      <c r="F38" s="41" t="n">
        <f aca="false">E38-D38</f>
        <v>132.6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216"/>
      <c r="D39" s="138"/>
      <c r="E39" s="138"/>
      <c r="F39" s="41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216"/>
      <c r="D40" s="138" t="n">
        <v>151</v>
      </c>
      <c r="E40" s="138" t="n">
        <v>625.5</v>
      </c>
      <c r="F40" s="41" t="n">
        <f aca="false">E40-D40</f>
        <v>474.5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216"/>
      <c r="D41" s="138"/>
      <c r="E41" s="138"/>
      <c r="F41" s="41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216" t="n">
        <v>0</v>
      </c>
      <c r="D42" s="138"/>
      <c r="E42" s="138"/>
      <c r="F42" s="41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108" t="n">
        <f aca="false">SUM(C28,C29,C39:C42)</f>
        <v>0</v>
      </c>
      <c r="D43" s="108" t="n">
        <f aca="false">SUM(D28,D29,D39:D42)</f>
        <v>1714.8</v>
      </c>
      <c r="E43" s="108" t="n">
        <f aca="false">SUM(E28,E29,E39:E42)</f>
        <v>1797.4</v>
      </c>
      <c r="F43" s="108" t="n">
        <f aca="false">E43-D43</f>
        <v>82.5999999999999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0</v>
      </c>
      <c r="D45" s="59" t="n">
        <f aca="false">SUM(D26,-D43)</f>
        <v>48.0999999999999</v>
      </c>
      <c r="E45" s="59" t="n">
        <f aca="false">SUM(E26,-E43)</f>
        <v>121.8</v>
      </c>
      <c r="F45" s="109" t="n">
        <f aca="false">E45-D45</f>
        <v>73.7000000000001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0</v>
      </c>
      <c r="D46" s="59" t="n">
        <f aca="false">IF(D45&gt;0,D45,0)</f>
        <v>48.0999999999999</v>
      </c>
      <c r="E46" s="59" t="n">
        <f aca="false">IF(E45&gt;0,E45,0)</f>
        <v>121.8</v>
      </c>
      <c r="F46" s="109" t="n">
        <f aca="false">E46-D46</f>
        <v>73.7000000000001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0</v>
      </c>
      <c r="D47" s="59" t="n">
        <f aca="false">IF(D45&lt;=0,D45,0)</f>
        <v>0</v>
      </c>
      <c r="E47" s="59" t="n">
        <f aca="false">IF(E45&lt;=0,E45,0)</f>
        <v>0</v>
      </c>
      <c r="F47" s="109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59"/>
      <c r="D48" s="59"/>
      <c r="E48" s="59"/>
      <c r="F48" s="109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0</v>
      </c>
      <c r="D49" s="59" t="n">
        <f aca="false">SUM(D45,D48)</f>
        <v>48.0999999999999</v>
      </c>
      <c r="E49" s="59" t="n">
        <f aca="false">SUM(E45,E48)</f>
        <v>121.8</v>
      </c>
      <c r="F49" s="109" t="n">
        <f aca="false">E49-D49</f>
        <v>73.7000000000001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4.2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0</v>
      </c>
      <c r="D50" s="59" t="n">
        <f aca="false">IF(D49&gt;0,D49,0)</f>
        <v>48.0999999999999</v>
      </c>
      <c r="E50" s="59" t="n">
        <f aca="false">IF(E49&gt;0,E49,0)</f>
        <v>121.8</v>
      </c>
      <c r="F50" s="109" t="n">
        <f aca="false">E50-D50</f>
        <v>73.7000000000001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0</v>
      </c>
      <c r="D51" s="59" t="n">
        <f aca="false">IF(D49&lt;=0,D49,0)</f>
        <v>0</v>
      </c>
      <c r="E51" s="59" t="n">
        <f aca="false">IF(E49&lt;=0,E49,0)</f>
        <v>0</v>
      </c>
      <c r="F51" s="109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C49*0.18</f>
        <v>0</v>
      </c>
      <c r="D52" s="59" t="n">
        <f aca="false">D49*0.18</f>
        <v>8.65799999999998</v>
      </c>
      <c r="E52" s="59" t="n">
        <f aca="false">E49*0.18</f>
        <v>21.924</v>
      </c>
      <c r="F52" s="109" t="n">
        <f aca="false">E52-D52</f>
        <v>13.266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0</v>
      </c>
      <c r="D53" s="59" t="n">
        <f aca="false">SUM(D49,-D52)</f>
        <v>39.4419999999999</v>
      </c>
      <c r="E53" s="59" t="n">
        <f aca="false">SUM(E49,-E52)</f>
        <v>99.876</v>
      </c>
      <c r="F53" s="109" t="n">
        <f aca="false">E53-D53</f>
        <v>60.434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66" t="n">
        <f aca="false">IF(C53&gt;0,C53,0)</f>
        <v>0</v>
      </c>
      <c r="D54" s="66" t="n">
        <f aca="false">IF(D53&gt;0,D53,0)</f>
        <v>39.4419999999999</v>
      </c>
      <c r="E54" s="66" t="n">
        <f aca="false">IF(E53&gt;0,E53,0)</f>
        <v>99.876</v>
      </c>
      <c r="F54" s="109" t="n">
        <f aca="false">E54-D54</f>
        <v>60.434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66" t="n">
        <f aca="false">IF(C53&lt;=0,C53,0)</f>
        <v>0</v>
      </c>
      <c r="D55" s="110" t="n">
        <f aca="false">IF(D53&lt;=0,D53,0)</f>
        <v>0</v>
      </c>
      <c r="E55" s="110" t="n">
        <f aca="false">IF(E53&lt;=0,E53,0)</f>
        <v>0</v>
      </c>
      <c r="F55" s="111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0" t="n">
        <f aca="false">SUM(C58:C61)</f>
        <v>0</v>
      </c>
      <c r="D57" s="70" t="n">
        <f aca="false">SUM(D58:D61)</f>
        <v>0</v>
      </c>
      <c r="E57" s="70" t="n">
        <f aca="false">SUM(E58:E61)</f>
        <v>0</v>
      </c>
      <c r="F57" s="71" t="n">
        <f aca="false">E57-D57</f>
        <v>0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234"/>
      <c r="D58" s="235"/>
      <c r="E58" s="234"/>
      <c r="F58" s="75" t="n">
        <f aca="false">E58-D58</f>
        <v>0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234"/>
      <c r="D59" s="235"/>
      <c r="E59" s="234"/>
      <c r="F59" s="75" t="n">
        <f aca="false">E59-D59</f>
        <v>0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234"/>
      <c r="D60" s="235"/>
      <c r="E60" s="236"/>
      <c r="F60" s="75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234"/>
      <c r="D61" s="235"/>
      <c r="E61" s="234"/>
      <c r="F61" s="75" t="n">
        <f aca="false">E61-D61</f>
        <v>0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234"/>
      <c r="D62" s="235"/>
      <c r="E62" s="236"/>
      <c r="F62" s="75" t="n">
        <f aca="false">E62-D62</f>
        <v>0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237"/>
      <c r="D63" s="70"/>
      <c r="E63" s="237"/>
      <c r="F63" s="80" t="n">
        <f aca="false">E63-D63</f>
        <v>0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70" t="n">
        <f aca="false">C65+C69</f>
        <v>0</v>
      </c>
      <c r="D64" s="70" t="n">
        <f aca="false">D65+D69</f>
        <v>0</v>
      </c>
      <c r="E64" s="70" t="n">
        <f aca="false">E65+E69</f>
        <v>0</v>
      </c>
      <c r="F64" s="80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51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168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91" t="n">
        <f aca="false">C15+C16+C17</f>
        <v>8800.2</v>
      </c>
      <c r="D14" s="91" t="n">
        <f aca="false">D15+D16+D17</f>
        <v>8560</v>
      </c>
      <c r="E14" s="91" t="n">
        <f aca="false">E15+E16+E17</f>
        <v>8361.4</v>
      </c>
      <c r="F14" s="92" t="n">
        <f aca="false">E14-D14</f>
        <v>-198.6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37" t="n">
        <v>8472.2</v>
      </c>
      <c r="D15" s="37" t="n">
        <v>8150</v>
      </c>
      <c r="E15" s="37" t="n">
        <v>8015.1</v>
      </c>
      <c r="F15" s="41" t="n">
        <f aca="false">E15-D15</f>
        <v>-134.9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37" t="n">
        <v>278.6</v>
      </c>
      <c r="D16" s="37" t="n">
        <v>360</v>
      </c>
      <c r="E16" s="37" t="n">
        <v>346.3</v>
      </c>
      <c r="F16" s="41" t="n">
        <f aca="false">E16-D16</f>
        <v>-13.7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37" t="n">
        <v>49.4</v>
      </c>
      <c r="D17" s="37" t="n">
        <v>50</v>
      </c>
      <c r="E17" s="37" t="n">
        <v>0</v>
      </c>
      <c r="F17" s="41" t="n">
        <f aca="false">E17-D17</f>
        <v>-50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37" t="n">
        <v>25.5</v>
      </c>
      <c r="D18" s="37" t="n">
        <v>31</v>
      </c>
      <c r="E18" s="37" t="n">
        <v>13.8</v>
      </c>
      <c r="F18" s="41" t="n">
        <f aca="false">E18-D18</f>
        <v>-17.2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37" t="n">
        <v>0</v>
      </c>
      <c r="D19" s="37" t="n">
        <v>0</v>
      </c>
      <c r="E19" s="37" t="n">
        <v>0</v>
      </c>
      <c r="F19" s="41" t="n">
        <f aca="false">E19-D19</f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37" t="n">
        <v>44.1</v>
      </c>
      <c r="D20" s="37" t="n">
        <v>70</v>
      </c>
      <c r="E20" s="37" t="n">
        <v>21.6</v>
      </c>
      <c r="F20" s="41" t="n">
        <f aca="false">E20-D20</f>
        <v>-48.4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37" t="n">
        <v>0</v>
      </c>
      <c r="D21" s="37" t="n">
        <v>0</v>
      </c>
      <c r="E21" s="37" t="n">
        <v>0</v>
      </c>
      <c r="F21" s="41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37" t="n">
        <v>257.2</v>
      </c>
      <c r="D22" s="37" t="n">
        <v>310</v>
      </c>
      <c r="E22" s="37" t="n">
        <v>339.2</v>
      </c>
      <c r="F22" s="41" t="n">
        <f aca="false">E22-D22</f>
        <v>29.2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37" t="n">
        <v>1521.2</v>
      </c>
      <c r="D23" s="37" t="n">
        <v>1495</v>
      </c>
      <c r="E23" s="37" t="n">
        <v>1456</v>
      </c>
      <c r="F23" s="38" t="n">
        <f aca="false">E23-D23</f>
        <v>-39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37" t="n">
        <v>0</v>
      </c>
      <c r="D24" s="37" t="n">
        <v>0</v>
      </c>
      <c r="E24" s="37" t="n">
        <v>0</v>
      </c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37" t="n">
        <v>0</v>
      </c>
      <c r="D25" s="37" t="n">
        <v>0</v>
      </c>
      <c r="E25" s="37" t="n">
        <v>0</v>
      </c>
      <c r="F25" s="41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93" t="s">
        <v>75</v>
      </c>
      <c r="B26" s="94" t="s">
        <v>76</v>
      </c>
      <c r="C26" s="95" t="n">
        <f aca="false">C14+C18+C19+C20+C21+C22-C23-C24-C25</f>
        <v>7605.8</v>
      </c>
      <c r="D26" s="95" t="n">
        <f aca="false">D14+D18+D19+D20+D21+D22-D23-D24-D25</f>
        <v>7476</v>
      </c>
      <c r="E26" s="95" t="n">
        <f aca="false">E14+E18+E19+E20+E21+E22-E23-E24-E25</f>
        <v>7280</v>
      </c>
      <c r="F26" s="93" t="n">
        <f aca="false">E26-D26</f>
        <v>-196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37" t="n">
        <v>5656.5</v>
      </c>
      <c r="D28" s="37" t="n">
        <v>5580</v>
      </c>
      <c r="E28" s="37" t="n">
        <v>5529</v>
      </c>
      <c r="F28" s="96" t="n">
        <f aca="false">E28-D28</f>
        <v>-51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91" t="n">
        <f aca="false">SUM(C30:C38)</f>
        <v>1480</v>
      </c>
      <c r="D29" s="91" t="n">
        <f aca="false">SUM(D30:D38)</f>
        <v>1531</v>
      </c>
      <c r="E29" s="91" t="n">
        <f aca="false">SUM(E30:E38)</f>
        <v>1590</v>
      </c>
      <c r="F29" s="97" t="n">
        <f aca="false">E29-D29</f>
        <v>59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1034.7</v>
      </c>
      <c r="D30" s="37" t="n">
        <v>1070</v>
      </c>
      <c r="E30" s="37" t="n">
        <v>1041.2</v>
      </c>
      <c r="F30" s="41" t="n">
        <f aca="false">E30-D30</f>
        <v>-28.8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209.5</v>
      </c>
      <c r="D31" s="37" t="n">
        <v>234</v>
      </c>
      <c r="E31" s="37" t="n">
        <v>218.5</v>
      </c>
      <c r="F31" s="41" t="n">
        <f aca="false">E31-D31</f>
        <v>-15.5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 t="n">
        <v>20.5</v>
      </c>
      <c r="D32" s="37" t="n">
        <v>30</v>
      </c>
      <c r="E32" s="37" t="n">
        <v>26.7</v>
      </c>
      <c r="F32" s="41" t="n">
        <f aca="false">E32-D32</f>
        <v>-3.3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 t="n">
        <v>0</v>
      </c>
      <c r="D33" s="37" t="n">
        <v>0</v>
      </c>
      <c r="E33" s="37" t="n">
        <v>0</v>
      </c>
      <c r="F33" s="41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 t="n">
        <v>6.7</v>
      </c>
      <c r="D34" s="37" t="n">
        <v>6</v>
      </c>
      <c r="E34" s="37" t="n">
        <v>6.7</v>
      </c>
      <c r="F34" s="41" t="n">
        <f aca="false">E34-D34</f>
        <v>0.7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 t="n">
        <v>11.2</v>
      </c>
      <c r="D35" s="37" t="n">
        <v>11</v>
      </c>
      <c r="E35" s="37" t="n">
        <v>9.8</v>
      </c>
      <c r="F35" s="41" t="n">
        <f aca="false">E35-D35</f>
        <v>-1.2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 t="n">
        <v>0</v>
      </c>
      <c r="D36" s="37" t="n">
        <v>0</v>
      </c>
      <c r="E36" s="37" t="n">
        <v>0</v>
      </c>
      <c r="F36" s="41" t="n">
        <f aca="false">E36-D36</f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 t="n">
        <v>0</v>
      </c>
      <c r="D37" s="37" t="n">
        <v>0</v>
      </c>
      <c r="E37" s="37" t="n">
        <v>0</v>
      </c>
      <c r="F37" s="41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v>197.4</v>
      </c>
      <c r="D38" s="37" t="n">
        <v>180</v>
      </c>
      <c r="E38" s="37" t="n">
        <v>287.1</v>
      </c>
      <c r="F38" s="41" t="n">
        <f aca="false">E38-D38</f>
        <v>107.1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 t="n">
        <v>0</v>
      </c>
      <c r="D39" s="37" t="n">
        <v>0</v>
      </c>
      <c r="E39" s="37" t="n">
        <v>0</v>
      </c>
      <c r="F39" s="41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37" t="n">
        <v>243.5</v>
      </c>
      <c r="D40" s="37" t="n">
        <v>190</v>
      </c>
      <c r="E40" s="37" t="n">
        <v>207</v>
      </c>
      <c r="F40" s="41" t="n">
        <f aca="false">E40-D40</f>
        <v>17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 t="n">
        <v>0</v>
      </c>
      <c r="D41" s="37" t="n">
        <v>0</v>
      </c>
      <c r="E41" s="37" t="n">
        <v>0</v>
      </c>
      <c r="F41" s="41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 t="n">
        <v>0.3</v>
      </c>
      <c r="D42" s="37" t="n">
        <v>0</v>
      </c>
      <c r="E42" s="37" t="n">
        <v>0</v>
      </c>
      <c r="F42" s="41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98" t="n">
        <f aca="false">SUM(C28,C29,C39:C42)</f>
        <v>7380.3</v>
      </c>
      <c r="D43" s="98" t="n">
        <f aca="false">SUM(D28,D29,D39:D42)</f>
        <v>7301</v>
      </c>
      <c r="E43" s="98" t="n">
        <f aca="false">SUM(E28,E29,E39:E42)</f>
        <v>7326</v>
      </c>
      <c r="F43" s="98" t="n">
        <f aca="false">E43-D43</f>
        <v>25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99" t="n">
        <f aca="false">SUM(C26,-C43)</f>
        <v>225.500000000002</v>
      </c>
      <c r="D45" s="99" t="n">
        <f aca="false">SUM(D26,-D43)</f>
        <v>175</v>
      </c>
      <c r="E45" s="99" t="n">
        <f aca="false">SUM(E26,-E43)</f>
        <v>-46</v>
      </c>
      <c r="F45" s="60" t="n">
        <f aca="false">E45-D45</f>
        <v>-221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99" t="n">
        <f aca="false">IF(C45&gt;0,C45,0)</f>
        <v>225.500000000002</v>
      </c>
      <c r="D46" s="99" t="n">
        <f aca="false">IF(D45&gt;0,D45,0)</f>
        <v>175</v>
      </c>
      <c r="E46" s="99" t="n">
        <f aca="false">IF(E45&gt;0,E45,0)</f>
        <v>0</v>
      </c>
      <c r="F46" s="60" t="n">
        <f aca="false">E46-D46</f>
        <v>-175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99" t="n">
        <f aca="false">IF(C45&lt;=0,C45,0)</f>
        <v>0</v>
      </c>
      <c r="D47" s="99" t="n">
        <f aca="false">IF(D45&lt;=0,D45,0)</f>
        <v>0</v>
      </c>
      <c r="E47" s="99" t="n">
        <f aca="false">IF(E45&lt;=0,E45,0)</f>
        <v>-46</v>
      </c>
      <c r="F47" s="60" t="n">
        <f aca="false">E47-D47</f>
        <v>-46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99"/>
      <c r="D48" s="99"/>
      <c r="E48" s="99"/>
      <c r="F48" s="60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99"/>
      <c r="D49" s="99" t="n">
        <f aca="false">SUM(D45,D48)</f>
        <v>175</v>
      </c>
      <c r="E49" s="99" t="n">
        <f aca="false">SUM(E45,E48)</f>
        <v>-46</v>
      </c>
      <c r="F49" s="60" t="n">
        <f aca="false">E49-D49</f>
        <v>-221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99" t="n">
        <f aca="false">IF(C49&gt;0,C49,0)</f>
        <v>0</v>
      </c>
      <c r="D50" s="99" t="n">
        <f aca="false">IF(D49&gt;0,D49,0)</f>
        <v>175</v>
      </c>
      <c r="E50" s="99" t="n">
        <f aca="false">IF(E49&gt;0,E49,0)</f>
        <v>0</v>
      </c>
      <c r="F50" s="60" t="n">
        <f aca="false">E50-D50</f>
        <v>-175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99" t="n">
        <f aca="false">IF(C49&lt;=0,C49,0)</f>
        <v>0</v>
      </c>
      <c r="D51" s="99" t="n">
        <f aca="false">IF(D49&lt;=0,D49,0)</f>
        <v>0</v>
      </c>
      <c r="E51" s="99" t="n">
        <f aca="false">IF(E49&lt;=0,E49,0)</f>
        <v>-46</v>
      </c>
      <c r="F51" s="60" t="n">
        <f aca="false">E51-D51</f>
        <v>-46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C50*0.18</f>
        <v>0</v>
      </c>
      <c r="D52" s="59" t="n">
        <f aca="false">D50*0.18</f>
        <v>31.5</v>
      </c>
      <c r="E52" s="59" t="n">
        <f aca="false">E50*0.18</f>
        <v>0</v>
      </c>
      <c r="F52" s="60" t="n">
        <f aca="false">E52-D52</f>
        <v>-31.5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99" t="n">
        <f aca="false">SUM(C49,-C52)</f>
        <v>0</v>
      </c>
      <c r="D53" s="99" t="n">
        <f aca="false">SUM(D49,-D52)</f>
        <v>143.5</v>
      </c>
      <c r="E53" s="99" t="n">
        <f aca="false">SUM(E49,-E52)</f>
        <v>-46</v>
      </c>
      <c r="F53" s="60" t="n">
        <f aca="false">E53-D53</f>
        <v>-189.5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100" t="n">
        <f aca="false">IF(C53&gt;0,C53,0)</f>
        <v>0</v>
      </c>
      <c r="D54" s="100" t="n">
        <f aca="false">IF(D53&gt;0,D53,0)</f>
        <v>143.5</v>
      </c>
      <c r="E54" s="100" t="n">
        <f aca="false">IF(E53&gt;0,E53,0)</f>
        <v>0</v>
      </c>
      <c r="F54" s="60" t="n">
        <f aca="false">E54-D54</f>
        <v>-143.5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100" t="n">
        <f aca="false">IF(C53&lt;=0,C53,0)</f>
        <v>0</v>
      </c>
      <c r="D55" s="100" t="n">
        <f aca="false">IF(D53&lt;=0,D53,0)</f>
        <v>0</v>
      </c>
      <c r="E55" s="100" t="n">
        <f aca="false">IF(E53&lt;=0,E53,0)</f>
        <v>-46</v>
      </c>
      <c r="F55" s="60" t="n">
        <f aca="false">E55-D55</f>
        <v>-46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0" t="n">
        <f aca="false">SUM(C58:C61)</f>
        <v>2243.4</v>
      </c>
      <c r="D57" s="70" t="n">
        <f aca="false">SUM(D58:D61)</f>
        <v>2245</v>
      </c>
      <c r="E57" s="70" t="n">
        <f aca="false">SUM(E58:E61)</f>
        <v>2246.8</v>
      </c>
      <c r="F57" s="71" t="n">
        <f aca="false">E57-D57</f>
        <v>1.80000000000018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 t="n">
        <v>42.5</v>
      </c>
      <c r="D58" s="74" t="n">
        <v>0</v>
      </c>
      <c r="E58" s="74" t="n">
        <v>0</v>
      </c>
      <c r="F58" s="75" t="n">
        <f aca="false">E58-D58</f>
        <v>0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 t="n">
        <v>1266</v>
      </c>
      <c r="D59" s="74" t="n">
        <v>1290</v>
      </c>
      <c r="E59" s="74" t="n">
        <v>1285.8</v>
      </c>
      <c r="F59" s="75" t="n">
        <f aca="false">E59-D59</f>
        <v>-4.20000000000005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 t="n">
        <v>0</v>
      </c>
      <c r="D60" s="74" t="n">
        <v>0</v>
      </c>
      <c r="E60" s="74" t="n">
        <v>0</v>
      </c>
      <c r="F60" s="75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934.9</v>
      </c>
      <c r="D61" s="74" t="n">
        <v>955</v>
      </c>
      <c r="E61" s="74" t="n">
        <v>961</v>
      </c>
      <c r="F61" s="75" t="n">
        <f aca="false">E61-D61</f>
        <v>6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74" t="n">
        <v>109.7</v>
      </c>
      <c r="D62" s="74" t="n">
        <v>0</v>
      </c>
      <c r="E62" s="74" t="n">
        <v>0</v>
      </c>
      <c r="F62" s="75" t="n">
        <f aca="false">E62-D62</f>
        <v>0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79" t="n">
        <v>1011.8</v>
      </c>
      <c r="D63" s="79" t="n">
        <v>1055</v>
      </c>
      <c r="E63" s="79" t="n">
        <v>1010.9</v>
      </c>
      <c r="F63" s="80" t="n">
        <f aca="false">E63-D63</f>
        <v>-44.1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81" t="n">
        <f aca="false">C65+C69</f>
        <v>0</v>
      </c>
      <c r="D64" s="81" t="n">
        <f aca="false">D65+D69</f>
        <v>0</v>
      </c>
      <c r="E64" s="81" t="n">
        <f aca="false">E65+E69</f>
        <v>0</v>
      </c>
      <c r="F64" s="82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63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169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91" t="n">
        <f aca="false">C15+C16+C17</f>
        <v>7384</v>
      </c>
      <c r="D14" s="91" t="n">
        <f aca="false">D15+D16+D17</f>
        <v>7300</v>
      </c>
      <c r="E14" s="91" t="n">
        <f aca="false">E15+E16+E17</f>
        <v>7306</v>
      </c>
      <c r="F14" s="97" t="n">
        <f aca="false">E14-D14</f>
        <v>6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37" t="n">
        <f aca="false">7076+56</f>
        <v>7132</v>
      </c>
      <c r="D15" s="101" t="n">
        <v>7060</v>
      </c>
      <c r="E15" s="37" t="n">
        <v>7064</v>
      </c>
      <c r="F15" s="41" t="n">
        <f aca="false">E15-D15</f>
        <v>4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37" t="n">
        <f aca="false">252</f>
        <v>252</v>
      </c>
      <c r="D16" s="101" t="n">
        <v>240</v>
      </c>
      <c r="E16" s="37" t="n">
        <v>242</v>
      </c>
      <c r="F16" s="41" t="n">
        <f aca="false">E16-D16</f>
        <v>2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170</v>
      </c>
      <c r="B17" s="40" t="s">
        <v>58</v>
      </c>
      <c r="C17" s="37" t="n">
        <v>0</v>
      </c>
      <c r="D17" s="101" t="n">
        <v>0</v>
      </c>
      <c r="E17" s="37" t="n">
        <v>0</v>
      </c>
      <c r="F17" s="41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37" t="n">
        <v>23</v>
      </c>
      <c r="D18" s="96" t="n">
        <v>30</v>
      </c>
      <c r="E18" s="37" t="n">
        <v>8</v>
      </c>
      <c r="F18" s="102" t="n">
        <f aca="false">E18-D18</f>
        <v>-22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37" t="n">
        <v>0</v>
      </c>
      <c r="D19" s="96"/>
      <c r="E19" s="37" t="n">
        <v>0</v>
      </c>
      <c r="F19" s="41" t="n">
        <f aca="false">E19-D19</f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37" t="n">
        <v>0</v>
      </c>
      <c r="D20" s="96"/>
      <c r="E20" s="37" t="n">
        <v>0</v>
      </c>
      <c r="F20" s="41" t="n">
        <f aca="false">E20-D20</f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37" t="n">
        <v>0</v>
      </c>
      <c r="D21" s="96"/>
      <c r="E21" s="37" t="n">
        <v>0</v>
      </c>
      <c r="F21" s="41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37" t="n">
        <f aca="false">154-56</f>
        <v>98</v>
      </c>
      <c r="D22" s="101" t="n">
        <v>100</v>
      </c>
      <c r="E22" s="37" t="n">
        <v>142</v>
      </c>
      <c r="F22" s="41" t="n">
        <f aca="false">E22-D22</f>
        <v>42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37" t="n">
        <v>1248</v>
      </c>
      <c r="D23" s="96" t="n">
        <v>1238.33333333333</v>
      </c>
      <c r="E23" s="37" t="n">
        <v>1243</v>
      </c>
      <c r="F23" s="102" t="n">
        <f aca="false">E23-D23</f>
        <v>4.66666666666674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37"/>
      <c r="D24" s="96"/>
      <c r="E24" s="37"/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37"/>
      <c r="D25" s="96"/>
      <c r="E25" s="37"/>
      <c r="F25" s="41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103" t="s">
        <v>75</v>
      </c>
      <c r="B26" s="104" t="s">
        <v>76</v>
      </c>
      <c r="C26" s="105" t="n">
        <f aca="false">C14+C18+C19+C20+C21+C22-C23-C24-C25</f>
        <v>6257</v>
      </c>
      <c r="D26" s="105" t="n">
        <f aca="false">D14+D18+D19+D20+D21+D22-D23-D24-D25</f>
        <v>6191.66666666667</v>
      </c>
      <c r="E26" s="105" t="n">
        <f aca="false">E14+E18+E19+E20+E21+E22-E23-E24-E25</f>
        <v>6213</v>
      </c>
      <c r="F26" s="106" t="n">
        <f aca="false">E26-D26</f>
        <v>21.333333333333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107" t="n">
        <v>4760</v>
      </c>
      <c r="D28" s="107" t="n">
        <v>4617</v>
      </c>
      <c r="E28" s="107" t="n">
        <v>4486</v>
      </c>
      <c r="F28" s="41" t="n">
        <f aca="false">E28-D28</f>
        <v>-131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91" t="n">
        <f aca="false">SUM(C30:C38)</f>
        <v>1396</v>
      </c>
      <c r="D29" s="91" t="n">
        <f aca="false">SUM(D30:D38)</f>
        <v>1500</v>
      </c>
      <c r="E29" s="91" t="n">
        <f aca="false">SUM(E30:E38)</f>
        <v>1608</v>
      </c>
      <c r="F29" s="97" t="n">
        <f aca="false">E29-D29</f>
        <v>108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986</v>
      </c>
      <c r="D30" s="37" t="n">
        <v>1080</v>
      </c>
      <c r="E30" s="37" t="n">
        <v>1114</v>
      </c>
      <c r="F30" s="41" t="n">
        <f aca="false">E30-D30</f>
        <v>34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193</v>
      </c>
      <c r="D31" s="37" t="n">
        <v>206</v>
      </c>
      <c r="E31" s="37" t="n">
        <v>218</v>
      </c>
      <c r="F31" s="41" t="n">
        <f aca="false">E31-D31</f>
        <v>12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 t="n">
        <f aca="false">10+7</f>
        <v>17</v>
      </c>
      <c r="D32" s="37" t="n">
        <v>16</v>
      </c>
      <c r="E32" s="37" t="n">
        <v>24</v>
      </c>
      <c r="F32" s="41" t="n">
        <f aca="false">E32-D32</f>
        <v>8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 t="n">
        <v>14</v>
      </c>
      <c r="D33" s="37" t="n">
        <v>16</v>
      </c>
      <c r="E33" s="37" t="n">
        <v>26</v>
      </c>
      <c r="F33" s="41" t="n">
        <f aca="false">E33-D33</f>
        <v>10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 t="n">
        <v>0</v>
      </c>
      <c r="D34" s="37" t="n">
        <v>4</v>
      </c>
      <c r="E34" s="37" t="n">
        <v>2</v>
      </c>
      <c r="F34" s="41" t="n">
        <f aca="false">E34-D34</f>
        <v>-2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 t="n">
        <v>7</v>
      </c>
      <c r="D35" s="37" t="n">
        <v>8</v>
      </c>
      <c r="E35" s="37" t="n">
        <v>8</v>
      </c>
      <c r="F35" s="41" t="n">
        <f aca="false">E35-D35</f>
        <v>0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 t="n">
        <v>0</v>
      </c>
      <c r="D36" s="37" t="n">
        <v>0</v>
      </c>
      <c r="E36" s="37" t="n">
        <v>0</v>
      </c>
      <c r="F36" s="41" t="n">
        <f aca="false">E36-D36</f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 t="n">
        <v>0</v>
      </c>
      <c r="D37" s="37" t="n">
        <v>0</v>
      </c>
      <c r="E37" s="37" t="n">
        <v>0</v>
      </c>
      <c r="F37" s="41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f aca="false">186-7</f>
        <v>179</v>
      </c>
      <c r="D38" s="37" t="n">
        <v>170</v>
      </c>
      <c r="E38" s="37" t="n">
        <v>216</v>
      </c>
      <c r="F38" s="41" t="n">
        <f aca="false">E38-D38</f>
        <v>46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 t="n">
        <v>0</v>
      </c>
      <c r="D39" s="37" t="n">
        <v>0</v>
      </c>
      <c r="E39" s="37" t="n">
        <v>0</v>
      </c>
      <c r="F39" s="41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37" t="n">
        <v>75</v>
      </c>
      <c r="D40" s="37" t="n">
        <v>70</v>
      </c>
      <c r="E40" s="37" t="n">
        <v>51</v>
      </c>
      <c r="F40" s="41" t="n">
        <f aca="false">E40-D40</f>
        <v>-19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 t="n">
        <v>0</v>
      </c>
      <c r="D41" s="37"/>
      <c r="E41" s="37" t="n">
        <v>0</v>
      </c>
      <c r="F41" s="41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 t="n">
        <v>0</v>
      </c>
      <c r="D42" s="37"/>
      <c r="E42" s="37" t="n">
        <v>0</v>
      </c>
      <c r="F42" s="41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108" t="n">
        <f aca="false">SUM(C28,C29,C39:C42)</f>
        <v>6231</v>
      </c>
      <c r="D43" s="108" t="n">
        <f aca="false">SUM(D28,D29,D39:D42)</f>
        <v>6187</v>
      </c>
      <c r="E43" s="108" t="n">
        <f aca="false">SUM(E28,E29,E39:E42)</f>
        <v>6145</v>
      </c>
      <c r="F43" s="108" t="n">
        <f aca="false">E43-D43</f>
        <v>-42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59" t="n">
        <f aca="false">SUM(C26,-C43)</f>
        <v>26</v>
      </c>
      <c r="D45" s="59" t="n">
        <f aca="false">SUM(D26,-D43)</f>
        <v>4.66666666666697</v>
      </c>
      <c r="E45" s="59" t="n">
        <f aca="false">SUM(E26,-E43)</f>
        <v>68</v>
      </c>
      <c r="F45" s="109" t="n">
        <f aca="false">E45-D45</f>
        <v>63.333333333333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59" t="n">
        <f aca="false">IF(C45&gt;0,C45,0)</f>
        <v>26</v>
      </c>
      <c r="D46" s="59" t="n">
        <f aca="false">IF(D45&gt;0,D45,0)</f>
        <v>4.66666666666697</v>
      </c>
      <c r="E46" s="59" t="n">
        <f aca="false">IF(E45&gt;0,E45,0)</f>
        <v>68</v>
      </c>
      <c r="F46" s="109" t="n">
        <f aca="false">E46-D46</f>
        <v>63.333333333333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59" t="n">
        <f aca="false">IF(C45&lt;=0,C45,0)</f>
        <v>0</v>
      </c>
      <c r="D47" s="59" t="n">
        <f aca="false">IF(D45&lt;=0,D45,0)</f>
        <v>0</v>
      </c>
      <c r="E47" s="59" t="n">
        <f aca="false">IF(E45&lt;=0,E45,0)</f>
        <v>0</v>
      </c>
      <c r="F47" s="109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59"/>
      <c r="D48" s="59"/>
      <c r="E48" s="59"/>
      <c r="F48" s="109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59" t="n">
        <f aca="false">SUM(C45,C48)</f>
        <v>26</v>
      </c>
      <c r="D49" s="59" t="n">
        <f aca="false">SUM(D45,D48)</f>
        <v>4.66666666666697</v>
      </c>
      <c r="E49" s="59" t="n">
        <f aca="false">SUM(E45,E48)</f>
        <v>68</v>
      </c>
      <c r="F49" s="109" t="n">
        <f aca="false">E49-D49</f>
        <v>63.333333333333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59" t="n">
        <f aca="false">IF(C49&gt;0,C49,0)</f>
        <v>26</v>
      </c>
      <c r="D50" s="59" t="n">
        <f aca="false">IF(D49&gt;0,D49,0)</f>
        <v>4.66666666666697</v>
      </c>
      <c r="E50" s="59" t="n">
        <f aca="false">IF(E49&gt;0,E49,0)</f>
        <v>68</v>
      </c>
      <c r="F50" s="109" t="n">
        <f aca="false">E50-D50</f>
        <v>63.333333333333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59" t="n">
        <f aca="false">IF(C49&lt;=0,C49,0)</f>
        <v>0</v>
      </c>
      <c r="D51" s="59" t="n">
        <f aca="false">IF(D49&lt;=0,D49,0)</f>
        <v>0</v>
      </c>
      <c r="E51" s="59" t="n">
        <f aca="false">IF(E49&lt;=0,E49,0)</f>
        <v>0</v>
      </c>
      <c r="F51" s="109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C49*0.18</f>
        <v>4.68</v>
      </c>
      <c r="D52" s="59" t="n">
        <f aca="false">D49*0.18</f>
        <v>0.840000000000055</v>
      </c>
      <c r="E52" s="59" t="n">
        <f aca="false">E49*0.18</f>
        <v>12.24</v>
      </c>
      <c r="F52" s="109" t="n">
        <f aca="false">E52-D52</f>
        <v>11.3999999999999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59" t="n">
        <f aca="false">SUM(C49,-C52)</f>
        <v>21.32</v>
      </c>
      <c r="D53" s="59" t="n">
        <f aca="false">SUM(D49,-D52)</f>
        <v>3.82666666666692</v>
      </c>
      <c r="E53" s="59" t="n">
        <f aca="false">SUM(E49,-E52)</f>
        <v>55.76</v>
      </c>
      <c r="F53" s="109" t="n">
        <f aca="false">E53-D53</f>
        <v>51.9333333333331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66" t="n">
        <f aca="false">IF(C53&gt;0,C53,0)</f>
        <v>21.32</v>
      </c>
      <c r="D54" s="66" t="n">
        <f aca="false">IF(D53&gt;0,D53,0)</f>
        <v>3.82666666666692</v>
      </c>
      <c r="E54" s="66" t="n">
        <f aca="false">IF(E53&gt;0,E53,0)</f>
        <v>55.76</v>
      </c>
      <c r="F54" s="109" t="n">
        <f aca="false">E54-D54</f>
        <v>51.9333333333331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110" t="n">
        <f aca="false">IF(C53&lt;=0,C53,0)</f>
        <v>0</v>
      </c>
      <c r="D55" s="110" t="n">
        <f aca="false">IF(D53&lt;=0,D53,0)</f>
        <v>0</v>
      </c>
      <c r="E55" s="110" t="n">
        <f aca="false">IF(E53&lt;=0,E53,0)</f>
        <v>0</v>
      </c>
      <c r="F55" s="111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0" t="n">
        <f aca="false">SUM(C58:C61)</f>
        <v>1991</v>
      </c>
      <c r="D57" s="70" t="n">
        <f aca="false">SUM(D58:D61)</f>
        <v>2044</v>
      </c>
      <c r="E57" s="70" t="n">
        <f aca="false">SUM(E58:E61)</f>
        <v>1911</v>
      </c>
      <c r="F57" s="71" t="n">
        <f aca="false">E57-D57</f>
        <v>-133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112" t="n">
        <v>110</v>
      </c>
      <c r="D58" s="113"/>
      <c r="E58" s="112" t="n">
        <v>3</v>
      </c>
      <c r="F58" s="75" t="n">
        <f aca="false">E58-D58</f>
        <v>3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112" t="n">
        <v>1009</v>
      </c>
      <c r="D59" s="113" t="n">
        <v>1140</v>
      </c>
      <c r="E59" s="112" t="n">
        <v>1126</v>
      </c>
      <c r="F59" s="75" t="n">
        <f aca="false">E59-D59</f>
        <v>-14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114"/>
      <c r="D60" s="113"/>
      <c r="E60" s="114"/>
      <c r="F60" s="75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112" t="n">
        <v>872</v>
      </c>
      <c r="D61" s="113" t="n">
        <v>904</v>
      </c>
      <c r="E61" s="112" t="n">
        <v>782</v>
      </c>
      <c r="F61" s="75" t="n">
        <f aca="false">E61-D61</f>
        <v>-122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114"/>
      <c r="D62" s="113" t="n">
        <v>1</v>
      </c>
      <c r="E62" s="114"/>
      <c r="F62" s="75" t="n">
        <f aca="false">E62-D62</f>
        <v>-1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115" t="n">
        <v>919</v>
      </c>
      <c r="D63" s="79" t="n">
        <v>910</v>
      </c>
      <c r="E63" s="115" t="n">
        <v>803</v>
      </c>
      <c r="F63" s="80" t="n">
        <f aca="false">E63-D63</f>
        <v>-107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70" t="n">
        <f aca="false">C65+C69</f>
        <v>0</v>
      </c>
      <c r="D64" s="70" t="n">
        <f aca="false">D65+D69</f>
        <v>0</v>
      </c>
      <c r="E64" s="70" t="n">
        <f aca="false">E65+E69</f>
        <v>0</v>
      </c>
      <c r="F64" s="80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75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18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" hidden="false" customHeight="true" outlineLevel="0" collapsed="false">
      <c r="A14" s="35" t="s">
        <v>51</v>
      </c>
      <c r="B14" s="36" t="s">
        <v>52</v>
      </c>
      <c r="C14" s="116" t="n">
        <f aca="false">C15+C16+C17</f>
        <v>501084.96</v>
      </c>
      <c r="D14" s="116" t="n">
        <f aca="false">D15+D16+D17</f>
        <v>663387.290172561</v>
      </c>
      <c r="E14" s="116" t="n">
        <f aca="false">E15+E16+E17</f>
        <v>453123.894852</v>
      </c>
      <c r="F14" s="41" t="n">
        <f aca="false">E14-D14</f>
        <v>-210263.395320561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117" t="n">
        <v>378810.96</v>
      </c>
      <c r="D15" s="117" t="n">
        <v>462352.141364792</v>
      </c>
      <c r="E15" s="117" t="n">
        <v>347079.266028</v>
      </c>
      <c r="F15" s="41" t="n">
        <f aca="false">E15-D15</f>
        <v>-115272.875336792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117" t="n">
        <v>122274</v>
      </c>
      <c r="D16" s="117" t="n">
        <v>201035.148807768</v>
      </c>
      <c r="E16" s="117" t="n">
        <v>106044.628824</v>
      </c>
      <c r="F16" s="41" t="n">
        <f aca="false">E16-D16</f>
        <v>-94990.5199837685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117" t="n">
        <v>0</v>
      </c>
      <c r="D17" s="117" t="n">
        <v>0</v>
      </c>
      <c r="E17" s="117" t="n">
        <v>0</v>
      </c>
      <c r="F17" s="41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117" t="n">
        <v>0</v>
      </c>
      <c r="D18" s="117" t="n">
        <v>0</v>
      </c>
      <c r="E18" s="117" t="n">
        <v>0</v>
      </c>
      <c r="F18" s="41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117" t="n">
        <v>2070</v>
      </c>
      <c r="D19" s="117" t="n">
        <v>32239</v>
      </c>
      <c r="E19" s="117" t="n">
        <v>34001.1</v>
      </c>
      <c r="F19" s="41" t="n">
        <f aca="false">E19-D19</f>
        <v>1762.1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117" t="n">
        <v>157</v>
      </c>
      <c r="D20" s="117" t="n">
        <v>161.266666666667</v>
      </c>
      <c r="E20" s="117" t="n">
        <v>165.4</v>
      </c>
      <c r="F20" s="41" t="n">
        <f aca="false">E20-D20</f>
        <v>4.13333333333333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117" t="n">
        <v>0</v>
      </c>
      <c r="D21" s="117" t="n">
        <v>0</v>
      </c>
      <c r="E21" s="117" t="n">
        <v>0</v>
      </c>
      <c r="F21" s="41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117" t="n">
        <v>54288.4</v>
      </c>
      <c r="D22" s="117" t="n">
        <v>83224.9461912169</v>
      </c>
      <c r="E22" s="117" t="n">
        <v>57084</v>
      </c>
      <c r="F22" s="41" t="n">
        <f aca="false">E22-D22</f>
        <v>-26140.9461912169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117" t="n">
        <v>85553.9266666667</v>
      </c>
      <c r="D23" s="117" t="n">
        <v>112646.706695427</v>
      </c>
      <c r="E23" s="117" t="n">
        <v>77709.749142</v>
      </c>
      <c r="F23" s="41" t="n">
        <f aca="false">E23-D23</f>
        <v>-34936.9575534268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117" t="n">
        <v>0</v>
      </c>
      <c r="D24" s="117" t="n">
        <v>0</v>
      </c>
      <c r="E24" s="117" t="n">
        <v>0</v>
      </c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117" t="n">
        <v>0</v>
      </c>
      <c r="D25" s="117" t="n">
        <v>0</v>
      </c>
      <c r="E25" s="117" t="n">
        <v>0</v>
      </c>
      <c r="F25" s="41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103" t="s">
        <v>75</v>
      </c>
      <c r="B26" s="104" t="s">
        <v>76</v>
      </c>
      <c r="C26" s="46" t="n">
        <f aca="false">C14+C18+C19+C20+C21+C22-C23-C24-C25</f>
        <v>472046.433333333</v>
      </c>
      <c r="D26" s="46" t="n">
        <f aca="false">D14+D18+D19+D20+D21+D22-D23-D24-D25</f>
        <v>666365.796335018</v>
      </c>
      <c r="E26" s="46" t="n">
        <f aca="false">E14+E18+E19+E20+E21+E22-E23-E24-E25</f>
        <v>466664.64571</v>
      </c>
      <c r="F26" s="118" t="n">
        <f aca="false">E26-D26</f>
        <v>-199701.150625017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119" t="n">
        <v>405514.357</v>
      </c>
      <c r="D28" s="119" t="n">
        <v>616387.164471602</v>
      </c>
      <c r="E28" s="119" t="n">
        <v>453319.312</v>
      </c>
      <c r="F28" s="41" t="n">
        <f aca="false">E28-D28</f>
        <v>-163067.852471602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116" t="n">
        <f aca="false">SUM(C30:C38)</f>
        <v>11837.89023</v>
      </c>
      <c r="D29" s="116" t="n">
        <f aca="false">SUM(D30:D38)</f>
        <v>12753.7228897632</v>
      </c>
      <c r="E29" s="116" t="n">
        <f aca="false">SUM(E30:E38)</f>
        <v>13902.95229</v>
      </c>
      <c r="F29" s="38" t="n">
        <f aca="false">E29-D29</f>
        <v>1149.22940023685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119" t="n">
        <v>7317.16682</v>
      </c>
      <c r="D30" s="119" t="n">
        <v>7979.34701307692</v>
      </c>
      <c r="E30" s="119" t="n">
        <v>7778.62985</v>
      </c>
      <c r="F30" s="38" t="n">
        <f aca="false">E30-D30</f>
        <v>-200.717163076924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119" t="n">
        <v>1553.1483802</v>
      </c>
      <c r="D31" s="119" t="n">
        <v>1635.62284287692</v>
      </c>
      <c r="E31" s="119" t="n">
        <v>1642.9301686</v>
      </c>
      <c r="F31" s="38" t="n">
        <f aca="false">E31-D31</f>
        <v>7.30732572307693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119" t="n">
        <v>428.1155298</v>
      </c>
      <c r="D32" s="119" t="n">
        <v>446.928646426923</v>
      </c>
      <c r="E32" s="119" t="n">
        <v>561.7898314</v>
      </c>
      <c r="F32" s="38" t="n">
        <f aca="false">E32-D32</f>
        <v>114.861184973077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119" t="n">
        <v>0</v>
      </c>
      <c r="D33" s="119" t="n">
        <v>3.6</v>
      </c>
      <c r="E33" s="119" t="n">
        <v>4.8</v>
      </c>
      <c r="F33" s="41" t="n">
        <f aca="false">E33-D33</f>
        <v>1.2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119" t="n">
        <v>2.07912</v>
      </c>
      <c r="D34" s="119" t="n">
        <v>1.242</v>
      </c>
      <c r="E34" s="119" t="n">
        <v>8.824</v>
      </c>
      <c r="F34" s="38" t="n">
        <f aca="false">E34-D34</f>
        <v>7.582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119" t="n">
        <v>182.27723</v>
      </c>
      <c r="D35" s="119" t="n">
        <v>74.590713</v>
      </c>
      <c r="E35" s="119" t="n">
        <v>243.40203</v>
      </c>
      <c r="F35" s="38" t="n">
        <f aca="false">E35-D35</f>
        <v>168.811317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119" t="n">
        <v>3.6</v>
      </c>
      <c r="D36" s="119" t="n">
        <v>22.08145</v>
      </c>
      <c r="E36" s="119" t="n">
        <v>16.67901</v>
      </c>
      <c r="F36" s="38" t="n">
        <f aca="false">E36-D36</f>
        <v>-5.40244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119" t="n">
        <v>0</v>
      </c>
      <c r="D37" s="119" t="n">
        <v>483.333333333333</v>
      </c>
      <c r="E37" s="119" t="n">
        <v>294</v>
      </c>
      <c r="F37" s="41" t="n">
        <f aca="false">E37-D37</f>
        <v>-189.333333333333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119" t="n">
        <v>2351.50315</v>
      </c>
      <c r="D38" s="119" t="n">
        <v>2106.97689104905</v>
      </c>
      <c r="E38" s="119" t="n">
        <v>3351.8974</v>
      </c>
      <c r="F38" s="38" t="n">
        <f aca="false">E38-D38</f>
        <v>1244.92050895095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119" t="n">
        <v>0</v>
      </c>
      <c r="D39" s="119" t="n">
        <v>0</v>
      </c>
      <c r="E39" s="119" t="n">
        <v>0</v>
      </c>
      <c r="F39" s="41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119" t="n">
        <v>4565.88861</v>
      </c>
      <c r="D40" s="119" t="n">
        <v>4811.87579065647</v>
      </c>
      <c r="E40" s="119" t="n">
        <v>5925.67348</v>
      </c>
      <c r="F40" s="38" t="n">
        <f aca="false">E40-D40</f>
        <v>1113.79768934353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119" t="n">
        <v>1868.39896</v>
      </c>
      <c r="D41" s="119" t="n">
        <v>5033.99686537</v>
      </c>
      <c r="E41" s="119" t="n">
        <v>16058.0958</v>
      </c>
      <c r="F41" s="38" t="n">
        <f aca="false">E41-D41</f>
        <v>11024.09893463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119" t="n">
        <v>16116.8614</v>
      </c>
      <c r="D42" s="119" t="n">
        <v>2588.73333333333</v>
      </c>
      <c r="E42" s="119" t="n">
        <v>14758.54518</v>
      </c>
      <c r="F42" s="38" t="n">
        <f aca="false">E42-D42</f>
        <v>12169.8118466667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2.75" hidden="false" customHeight="true" outlineLevel="0" collapsed="false">
      <c r="A43" s="48" t="s">
        <v>171</v>
      </c>
      <c r="B43" s="36" t="s">
        <v>172</v>
      </c>
      <c r="C43" s="119" t="n">
        <v>8065.22134</v>
      </c>
      <c r="D43" s="119" t="n">
        <v>2471.6</v>
      </c>
      <c r="E43" s="119" t="n">
        <v>9254.74931</v>
      </c>
      <c r="F43" s="38" t="n">
        <f aca="false">E43-D43</f>
        <v>6783.14931</v>
      </c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customFormat="false" ht="12.75" hidden="false" customHeight="true" outlineLevel="0" collapsed="false">
      <c r="A44" s="48" t="s">
        <v>173</v>
      </c>
      <c r="B44" s="36" t="s">
        <v>174</v>
      </c>
      <c r="C44" s="119" t="n">
        <v>167.11888</v>
      </c>
      <c r="D44" s="119" t="n">
        <v>117.133333333333</v>
      </c>
      <c r="E44" s="119" t="n">
        <v>376.59196</v>
      </c>
      <c r="F44" s="38" t="n">
        <f aca="false">E44-D44</f>
        <v>259.458626666667</v>
      </c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2.75" hidden="false" customHeight="true" outlineLevel="0" collapsed="false">
      <c r="A45" s="48" t="s">
        <v>175</v>
      </c>
      <c r="B45" s="36" t="s">
        <v>176</v>
      </c>
      <c r="C45" s="119" t="n">
        <v>7884.52118</v>
      </c>
      <c r="D45" s="119" t="n">
        <v>0</v>
      </c>
      <c r="E45" s="119" t="n">
        <v>5127.20391</v>
      </c>
      <c r="F45" s="38" t="n">
        <f aca="false">E45-D45</f>
        <v>5127.20391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8" hidden="false" customHeight="true" outlineLevel="0" collapsed="false">
      <c r="A46" s="53" t="s">
        <v>108</v>
      </c>
      <c r="B46" s="54" t="s">
        <v>109</v>
      </c>
      <c r="C46" s="120" t="n">
        <f aca="false">SUM(C28,C29,C39:C42)</f>
        <v>439903.3962</v>
      </c>
      <c r="D46" s="120" t="n">
        <f aca="false">SUM(D28,D29,D39:D42)</f>
        <v>641575.493350725</v>
      </c>
      <c r="E46" s="120" t="n">
        <f aca="false">SUM(E28,E29,E39:E42)</f>
        <v>503964.57875</v>
      </c>
      <c r="F46" s="120" t="n">
        <f aca="false">E46-D46</f>
        <v>-137610.914600725</v>
      </c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customFormat="false" ht="18" hidden="false" customHeight="true" outlineLevel="0" collapsed="false">
      <c r="A47" s="34" t="s">
        <v>110</v>
      </c>
      <c r="B47" s="34"/>
      <c r="C47" s="34"/>
      <c r="D47" s="34"/>
      <c r="E47" s="34"/>
      <c r="F47" s="34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8" hidden="false" customHeight="true" outlineLevel="0" collapsed="false">
      <c r="A48" s="57" t="s">
        <v>111</v>
      </c>
      <c r="B48" s="58" t="s">
        <v>112</v>
      </c>
      <c r="C48" s="121" t="n">
        <v>32143.0371333333</v>
      </c>
      <c r="D48" s="121" t="n">
        <f aca="false">SUM(D26,-D46)</f>
        <v>24790.30298</v>
      </c>
      <c r="E48" s="121" t="n">
        <v>-37300.0330399999</v>
      </c>
      <c r="F48" s="122" t="n">
        <f aca="false">E48-D48</f>
        <v>-62090.3360199999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3.5" hidden="false" customHeight="true" outlineLevel="0" collapsed="false">
      <c r="A49" s="61" t="s">
        <v>113</v>
      </c>
      <c r="B49" s="62" t="s">
        <v>114</v>
      </c>
      <c r="C49" s="121" t="n">
        <v>32143.0371333333</v>
      </c>
      <c r="D49" s="121" t="n">
        <f aca="false">IF(D48&gt;0,D48,0)</f>
        <v>24790.30298</v>
      </c>
      <c r="E49" s="121" t="n">
        <v>0</v>
      </c>
      <c r="F49" s="122" t="n">
        <f aca="false">E49-D49</f>
        <v>-24790.30298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4.25" hidden="false" customHeight="true" outlineLevel="0" collapsed="false">
      <c r="A50" s="61" t="s">
        <v>115</v>
      </c>
      <c r="B50" s="62" t="s">
        <v>116</v>
      </c>
      <c r="C50" s="121" t="n">
        <v>0</v>
      </c>
      <c r="D50" s="121" t="n">
        <f aca="false">IF(D48&lt;=0,D48,0)</f>
        <v>0</v>
      </c>
      <c r="E50" s="121" t="n">
        <v>-37300.0330399999</v>
      </c>
      <c r="F50" s="122" t="n">
        <f aca="false">E50-D50</f>
        <v>-37300.0330399999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117</v>
      </c>
      <c r="B51" s="62" t="s">
        <v>118</v>
      </c>
      <c r="C51" s="121"/>
      <c r="D51" s="121"/>
      <c r="E51" s="121"/>
      <c r="F51" s="122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4.25" hidden="false" customHeight="true" outlineLevel="0" collapsed="false">
      <c r="A52" s="57" t="s">
        <v>119</v>
      </c>
      <c r="B52" s="58" t="s">
        <v>120</v>
      </c>
      <c r="C52" s="121" t="n">
        <v>32143.0371333333</v>
      </c>
      <c r="D52" s="121" t="n">
        <f aca="false">SUM(D48,D51)</f>
        <v>24790.30298</v>
      </c>
      <c r="E52" s="121" t="n">
        <v>-37300.0330399999</v>
      </c>
      <c r="F52" s="122" t="n">
        <f aca="false">E52-D52</f>
        <v>-62090.3360199999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3.5" hidden="false" customHeight="true" outlineLevel="0" collapsed="false">
      <c r="A53" s="61" t="s">
        <v>121</v>
      </c>
      <c r="B53" s="62" t="s">
        <v>122</v>
      </c>
      <c r="C53" s="121" t="n">
        <v>32143.0371333333</v>
      </c>
      <c r="D53" s="121" t="n">
        <f aca="false">IF(D52&gt;0,D52,0)</f>
        <v>24790.30298</v>
      </c>
      <c r="E53" s="121" t="n">
        <v>0</v>
      </c>
      <c r="F53" s="122" t="n">
        <f aca="false">E53-D53</f>
        <v>-24790.30298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4.25" hidden="false" customHeight="true" outlineLevel="0" collapsed="false">
      <c r="A54" s="61" t="s">
        <v>123</v>
      </c>
      <c r="B54" s="62" t="s">
        <v>124</v>
      </c>
      <c r="C54" s="121" t="n">
        <v>0</v>
      </c>
      <c r="D54" s="121" t="n">
        <f aca="false">IF(D52&lt;=0,D52,0)</f>
        <v>0</v>
      </c>
      <c r="E54" s="121" t="n">
        <v>-37300.0330399999</v>
      </c>
      <c r="F54" s="122" t="n">
        <f aca="false">E54-D54</f>
        <v>-37300.0330399999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5" hidden="false" customHeight="true" outlineLevel="0" collapsed="false">
      <c r="A55" s="57" t="s">
        <v>125</v>
      </c>
      <c r="B55" s="58" t="s">
        <v>126</v>
      </c>
      <c r="C55" s="121"/>
      <c r="D55" s="121"/>
      <c r="E55" s="121"/>
      <c r="F55" s="122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57" t="s">
        <v>127</v>
      </c>
      <c r="B56" s="63" t="s">
        <v>128</v>
      </c>
      <c r="C56" s="121" t="n">
        <v>32143.0371333333</v>
      </c>
      <c r="D56" s="121" t="n">
        <f aca="false">SUM(D52,-D55)</f>
        <v>24790.30298</v>
      </c>
      <c r="E56" s="121" t="n">
        <v>-37300.0330399999</v>
      </c>
      <c r="F56" s="122" t="n">
        <f aca="false">E56-D56</f>
        <v>-62090.3360199999</v>
      </c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customFormat="false" ht="15.75" hidden="false" customHeight="true" outlineLevel="0" collapsed="false">
      <c r="A57" s="64" t="s">
        <v>129</v>
      </c>
      <c r="B57" s="65" t="s">
        <v>130</v>
      </c>
      <c r="C57" s="123" t="n">
        <v>32143.0371333333</v>
      </c>
      <c r="D57" s="123" t="n">
        <f aca="false">IF(D56&gt;0,D56,0)</f>
        <v>24790.30298</v>
      </c>
      <c r="E57" s="123" t="n">
        <v>0</v>
      </c>
      <c r="F57" s="122" t="n">
        <f aca="false">E57-D57</f>
        <v>-24790.30298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4.25" hidden="false" customHeight="true" outlineLevel="0" collapsed="false">
      <c r="A58" s="64" t="s">
        <v>123</v>
      </c>
      <c r="B58" s="65" t="s">
        <v>131</v>
      </c>
      <c r="C58" s="123" t="n">
        <v>0</v>
      </c>
      <c r="D58" s="123" t="n">
        <f aca="false">IF(D56&lt;=0,D56,0)</f>
        <v>0</v>
      </c>
      <c r="E58" s="123" t="n">
        <v>-37300.0330399999</v>
      </c>
      <c r="F58" s="122" t="n">
        <f aca="false">E58-D58</f>
        <v>-37300.0330399999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18" hidden="false" customHeight="true" outlineLevel="0" collapsed="false">
      <c r="A59" s="34" t="s">
        <v>132</v>
      </c>
      <c r="B59" s="34"/>
      <c r="C59" s="34"/>
      <c r="D59" s="34"/>
      <c r="E59" s="34"/>
      <c r="F59" s="34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customFormat="false" ht="27" hidden="false" customHeight="true" outlineLevel="0" collapsed="false">
      <c r="A60" s="68" t="s">
        <v>133</v>
      </c>
      <c r="B60" s="69" t="s">
        <v>134</v>
      </c>
      <c r="C60" s="71" t="n">
        <f aca="false">SUM(C61:C64)</f>
        <v>28701</v>
      </c>
      <c r="D60" s="71" t="n">
        <f aca="false">SUM(D61:D64)</f>
        <v>29577.6905090953</v>
      </c>
      <c r="E60" s="71" t="n">
        <f aca="false">SUM(E61:E64)</f>
        <v>28058.3</v>
      </c>
      <c r="F60" s="71" t="n">
        <f aca="false">E60-D60</f>
        <v>-1519.39050909533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.75" hidden="false" customHeight="true" outlineLevel="0" collapsed="false">
      <c r="A61" s="72" t="s">
        <v>135</v>
      </c>
      <c r="B61" s="73" t="s">
        <v>136</v>
      </c>
      <c r="C61" s="124"/>
      <c r="D61" s="124"/>
      <c r="E61" s="124"/>
      <c r="F61" s="71" t="n">
        <f aca="false">E61-D61</f>
        <v>0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4" hidden="false" customHeight="true" outlineLevel="0" collapsed="false">
      <c r="A62" s="72" t="s">
        <v>137</v>
      </c>
      <c r="B62" s="73" t="s">
        <v>138</v>
      </c>
      <c r="C62" s="125" t="n">
        <v>13907.7</v>
      </c>
      <c r="D62" s="125" t="n">
        <v>12500</v>
      </c>
      <c r="E62" s="125" t="n">
        <v>13063</v>
      </c>
      <c r="F62" s="71" t="n">
        <f aca="false">E62-D62</f>
        <v>563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24" hidden="false" customHeight="true" outlineLevel="0" collapsed="false">
      <c r="A63" s="72" t="s">
        <v>139</v>
      </c>
      <c r="B63" s="73" t="s">
        <v>140</v>
      </c>
      <c r="C63" s="126"/>
      <c r="D63" s="126"/>
      <c r="E63" s="126"/>
      <c r="F63" s="71" t="n">
        <f aca="false">E63-D63</f>
        <v>0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15" hidden="false" customHeight="true" outlineLevel="0" collapsed="false">
      <c r="A64" s="72" t="s">
        <v>141</v>
      </c>
      <c r="B64" s="73" t="s">
        <v>142</v>
      </c>
      <c r="C64" s="125" t="n">
        <v>14793.3</v>
      </c>
      <c r="D64" s="125" t="n">
        <v>17077.6905090953</v>
      </c>
      <c r="E64" s="125" t="n">
        <v>14995.3</v>
      </c>
      <c r="F64" s="71" t="n">
        <f aca="false">E64-D64</f>
        <v>-2082.39050909533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2.5" hidden="false" customHeight="true" outlineLevel="0" collapsed="false">
      <c r="A65" s="76" t="s">
        <v>143</v>
      </c>
      <c r="B65" s="77" t="s">
        <v>144</v>
      </c>
      <c r="C65" s="124"/>
      <c r="D65" s="124"/>
      <c r="E65" s="124"/>
      <c r="F65" s="71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6.5" hidden="false" customHeight="true" outlineLevel="0" collapsed="false">
      <c r="A66" s="78" t="s">
        <v>145</v>
      </c>
      <c r="B66" s="69" t="s">
        <v>146</v>
      </c>
      <c r="C66" s="127" t="n">
        <v>13284.9</v>
      </c>
      <c r="D66" s="127" t="n">
        <v>14987.5446537562</v>
      </c>
      <c r="E66" s="127" t="n">
        <v>13514</v>
      </c>
      <c r="F66" s="71" t="n">
        <f aca="false">E66-D66</f>
        <v>-1473.54465375616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25.5" hidden="false" customHeight="true" outlineLevel="0" collapsed="false">
      <c r="A67" s="68" t="s">
        <v>147</v>
      </c>
      <c r="B67" s="69" t="s">
        <v>148</v>
      </c>
      <c r="C67" s="70" t="n">
        <f aca="false">C68+C72</f>
        <v>8028.4</v>
      </c>
      <c r="D67" s="70" t="n">
        <f aca="false">D68+D72</f>
        <v>0</v>
      </c>
      <c r="E67" s="70" t="n">
        <f aca="false">E68+E72</f>
        <v>7593</v>
      </c>
      <c r="F67" s="80" t="n">
        <f aca="false">E67-D67</f>
        <v>7593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24" hidden="false" customHeight="true" outlineLevel="0" collapsed="false">
      <c r="A68" s="48" t="s">
        <v>149</v>
      </c>
      <c r="B68" s="36" t="s">
        <v>150</v>
      </c>
      <c r="C68" s="128" t="n">
        <f aca="false">C69+C70+C71</f>
        <v>0</v>
      </c>
      <c r="D68" s="128" t="n">
        <f aca="false">D69+D70+D71</f>
        <v>0</v>
      </c>
      <c r="E68" s="128" t="n">
        <f aca="false">E69+E70+E71</f>
        <v>0</v>
      </c>
      <c r="F68" s="41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5.75" hidden="false" customHeight="true" outlineLevel="0" collapsed="false">
      <c r="A69" s="51" t="s">
        <v>151</v>
      </c>
      <c r="B69" s="73" t="s">
        <v>152</v>
      </c>
      <c r="C69" s="129"/>
      <c r="D69" s="130"/>
      <c r="E69" s="74"/>
      <c r="F69" s="41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15" hidden="false" customHeight="true" outlineLevel="0" collapsed="false">
      <c r="A70" s="51" t="s">
        <v>153</v>
      </c>
      <c r="B70" s="73" t="s">
        <v>154</v>
      </c>
      <c r="C70" s="129"/>
      <c r="D70" s="130"/>
      <c r="E70" s="74"/>
      <c r="F70" s="41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155</v>
      </c>
      <c r="B71" s="73" t="s">
        <v>156</v>
      </c>
      <c r="C71" s="129"/>
      <c r="D71" s="130"/>
      <c r="E71" s="74"/>
      <c r="F71" s="41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14.25" hidden="false" customHeight="true" outlineLevel="0" collapsed="false">
      <c r="A72" s="48" t="s">
        <v>157</v>
      </c>
      <c r="B72" s="36" t="s">
        <v>158</v>
      </c>
      <c r="C72" s="131" t="n">
        <v>8028.4</v>
      </c>
      <c r="D72" s="131" t="n">
        <v>0</v>
      </c>
      <c r="E72" s="113" t="n">
        <v>7593</v>
      </c>
      <c r="F72" s="41" t="n">
        <f aca="false">E72-D72</f>
        <v>7593</v>
      </c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23.25" hidden="false" customHeight="true" outlineLevel="0" collapsed="false">
      <c r="A73" s="51" t="s">
        <v>159</v>
      </c>
      <c r="B73" s="73" t="s">
        <v>160</v>
      </c>
      <c r="C73" s="130" t="n">
        <v>8028.4</v>
      </c>
      <c r="D73" s="130"/>
      <c r="E73" s="74" t="n">
        <v>7593</v>
      </c>
      <c r="F73" s="41" t="n">
        <f aca="false">E73-D73</f>
        <v>7593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4.25" hidden="false" customHeight="true" outlineLevel="0" collapsed="false">
      <c r="A74" s="51" t="s">
        <v>161</v>
      </c>
      <c r="B74" s="73" t="s">
        <v>162</v>
      </c>
      <c r="C74" s="132" t="n">
        <v>0</v>
      </c>
      <c r="D74" s="132"/>
      <c r="E74" s="112" t="n">
        <v>0</v>
      </c>
      <c r="F74" s="41" t="n">
        <f aca="false">E74-D74</f>
        <v>0</v>
      </c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20.25" hidden="false" customHeight="true" outlineLevel="0" collapsed="false">
      <c r="A75" s="85" t="s">
        <v>163</v>
      </c>
      <c r="B75" s="85"/>
      <c r="C75" s="85"/>
      <c r="D75" s="85"/>
      <c r="E75" s="85"/>
      <c r="F75" s="85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" hidden="false" customHeight="true" outlineLevel="0" collapsed="false">
      <c r="A76" s="86" t="s">
        <v>164</v>
      </c>
      <c r="B76" s="86"/>
      <c r="C76" s="87" t="s">
        <v>165</v>
      </c>
      <c r="D76" s="88"/>
      <c r="E76" s="88"/>
      <c r="F76" s="20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customFormat="false" ht="13.5" hidden="false" customHeight="true" outlineLevel="0" collapsed="false">
      <c r="A77" s="85" t="s">
        <v>166</v>
      </c>
      <c r="B77" s="85"/>
      <c r="C77" s="85"/>
      <c r="D77" s="85"/>
      <c r="E77" s="85"/>
      <c r="F77" s="85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customFormat="false" ht="10.5" hidden="false" customHeight="true" outlineLevel="0" collapsed="false">
      <c r="A78" s="86" t="s">
        <v>167</v>
      </c>
      <c r="B78" s="86"/>
      <c r="C78" s="18"/>
      <c r="D78" s="18"/>
      <c r="E78" s="18"/>
      <c r="F78" s="18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7:F47"/>
    <mergeCell ref="A59:F59"/>
    <mergeCell ref="A75:F75"/>
    <mergeCell ref="A77:F77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63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177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133" t="n">
        <f aca="false">C15+C16+C17</f>
        <v>129850.4</v>
      </c>
      <c r="D14" s="133" t="n">
        <f aca="false">D15+D16+D17</f>
        <v>151272.1</v>
      </c>
      <c r="E14" s="133" t="n">
        <f aca="false">E15+E16+E17</f>
        <v>138715.16</v>
      </c>
      <c r="F14" s="41" t="n">
        <f aca="false">E14-D14</f>
        <v>-12556.94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134" t="n">
        <f aca="false">30058.5+46663+9501.4+4797.5+1320.1+180.2+171.8</f>
        <v>92692.5</v>
      </c>
      <c r="D15" s="135" t="n">
        <v>108247.8</v>
      </c>
      <c r="E15" s="134" t="n">
        <v>96943</v>
      </c>
      <c r="F15" s="136" t="n">
        <f aca="false">E15-D15</f>
        <v>-11304.8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134" t="n">
        <v>37157.9</v>
      </c>
      <c r="D16" s="135" t="n">
        <v>43024.3</v>
      </c>
      <c r="E16" s="134" t="n">
        <v>41772.16</v>
      </c>
      <c r="F16" s="136" t="n">
        <f aca="false">E16-D16</f>
        <v>-1252.14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134" t="n">
        <v>0</v>
      </c>
      <c r="D17" s="135" t="n">
        <v>0</v>
      </c>
      <c r="E17" s="134" t="n">
        <v>0</v>
      </c>
      <c r="F17" s="136" t="n">
        <f aca="false">E17-D17</f>
        <v>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113" t="n">
        <v>0</v>
      </c>
      <c r="D18" s="135" t="n">
        <v>0</v>
      </c>
      <c r="E18" s="113" t="n">
        <v>0</v>
      </c>
      <c r="F18" s="136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113" t="n">
        <v>400</v>
      </c>
      <c r="D19" s="113" t="n">
        <v>12167</v>
      </c>
      <c r="E19" s="113" t="n">
        <v>12895.7</v>
      </c>
      <c r="F19" s="136" t="n">
        <f aca="false">E19-D19</f>
        <v>728.700000000001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74" t="n">
        <v>0</v>
      </c>
      <c r="D20" s="135"/>
      <c r="E20" s="74" t="n">
        <v>0</v>
      </c>
      <c r="F20" s="136" t="n">
        <f aca="false">E20-D20</f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74" t="n">
        <v>0</v>
      </c>
      <c r="D21" s="135" t="n">
        <v>0</v>
      </c>
      <c r="E21" s="74" t="n">
        <v>0</v>
      </c>
      <c r="F21" s="136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113" t="n">
        <f aca="false">10293.1+14893.5+138.8+1479.1+57.6+229.8+1653-0.4</f>
        <v>28744.5</v>
      </c>
      <c r="D22" s="113" t="n">
        <v>25325.4</v>
      </c>
      <c r="E22" s="113" t="n">
        <v>32068.8</v>
      </c>
      <c r="F22" s="136" t="n">
        <f aca="false">E22-D22</f>
        <v>6743.4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113" t="n">
        <f aca="false">4220.9+21641.7+38.3</f>
        <v>25900.9</v>
      </c>
      <c r="D23" s="113" t="n">
        <v>29432.9</v>
      </c>
      <c r="E23" s="113" t="n">
        <f aca="false">23119.2+19.4+1942.1+2655.7-0.7</f>
        <v>27735.7</v>
      </c>
      <c r="F23" s="136" t="n">
        <f aca="false">E23-D23</f>
        <v>-1697.2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113" t="n">
        <v>0</v>
      </c>
      <c r="D24" s="135" t="n">
        <v>0</v>
      </c>
      <c r="E24" s="113" t="n">
        <v>0</v>
      </c>
      <c r="F24" s="136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113" t="n">
        <v>0</v>
      </c>
      <c r="D25" s="135" t="n">
        <v>0</v>
      </c>
      <c r="E25" s="113" t="n">
        <v>0</v>
      </c>
      <c r="F25" s="136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103" t="s">
        <v>75</v>
      </c>
      <c r="B26" s="104" t="s">
        <v>76</v>
      </c>
      <c r="C26" s="137" t="n">
        <f aca="false">C14+C18+C19+C20+C21+C22-C23-C24-C25</f>
        <v>133094</v>
      </c>
      <c r="D26" s="137" t="n">
        <f aca="false">D14+D18+D19+D20+D21+D22-D23-D24-D25</f>
        <v>159331.6</v>
      </c>
      <c r="E26" s="137" t="n">
        <f aca="false">E14+E18+E19+E20+E21+E22-E23-E24-E25</f>
        <v>155943.96</v>
      </c>
      <c r="F26" s="118" t="n">
        <f aca="false">E26-D26</f>
        <v>-3387.64000000001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138" t="n">
        <v>118009</v>
      </c>
      <c r="D28" s="139" t="n">
        <v>157344.7</v>
      </c>
      <c r="E28" s="138" t="n">
        <v>142279.3</v>
      </c>
      <c r="F28" s="97" t="n">
        <f aca="false">E28-D28</f>
        <v>-15065.4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91" t="n">
        <f aca="false">SUM(C30:C38)</f>
        <v>7373</v>
      </c>
      <c r="D29" s="91" t="n">
        <f aca="false">SUM(D30:D38)</f>
        <v>9922.6</v>
      </c>
      <c r="E29" s="91" t="n">
        <f aca="false">SUM(E30:E38)</f>
        <v>9373.9</v>
      </c>
      <c r="F29" s="97" t="n">
        <f aca="false">E29-D29</f>
        <v>-548.700000000001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134" t="n">
        <v>5433.6</v>
      </c>
      <c r="D30" s="113" t="n">
        <v>7305.8</v>
      </c>
      <c r="E30" s="134" t="n">
        <v>6197.6</v>
      </c>
      <c r="F30" s="136" t="n">
        <f aca="false">E30-D30</f>
        <v>-1108.2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134" t="n">
        <v>1086.9</v>
      </c>
      <c r="D31" s="140" t="n">
        <v>1607.2</v>
      </c>
      <c r="E31" s="134" t="n">
        <v>1219.7</v>
      </c>
      <c r="F31" s="136" t="n">
        <f aca="false">E31-D31</f>
        <v>-387.5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134" t="n">
        <f aca="false">80.3+7.2</f>
        <v>87.5</v>
      </c>
      <c r="D32" s="113" t="n">
        <v>132.8</v>
      </c>
      <c r="E32" s="134" t="n">
        <v>123.9</v>
      </c>
      <c r="F32" s="136" t="n">
        <f aca="false">E32-D32</f>
        <v>-8.90000000000001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134" t="n">
        <v>0</v>
      </c>
      <c r="D33" s="113" t="n">
        <v>0</v>
      </c>
      <c r="E33" s="134" t="n">
        <v>0</v>
      </c>
      <c r="F33" s="136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134" t="n">
        <v>0</v>
      </c>
      <c r="D34" s="113" t="n">
        <f aca="false">0</f>
        <v>0</v>
      </c>
      <c r="E34" s="134" t="n">
        <v>0</v>
      </c>
      <c r="F34" s="136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134" t="n">
        <f aca="false">78.9+3.3</f>
        <v>82.2</v>
      </c>
      <c r="D35" s="113" t="n">
        <v>96.6</v>
      </c>
      <c r="E35" s="134" t="n">
        <v>113</v>
      </c>
      <c r="F35" s="136" t="n">
        <f aca="false">E35-D35</f>
        <v>16.4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134" t="n">
        <f aca="false">64.7</f>
        <v>64.7</v>
      </c>
      <c r="D36" s="113" t="n">
        <v>106.2</v>
      </c>
      <c r="E36" s="134" t="n">
        <v>101.3</v>
      </c>
      <c r="F36" s="136" t="n">
        <f aca="false">E36-D36</f>
        <v>-4.90000000000001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134" t="n">
        <v>0</v>
      </c>
      <c r="D37" s="113" t="n">
        <v>79.6</v>
      </c>
      <c r="E37" s="134" t="n">
        <v>190.8</v>
      </c>
      <c r="F37" s="136" t="n">
        <f aca="false">E37-D37</f>
        <v>111.2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134" t="n">
        <v>618.1</v>
      </c>
      <c r="D38" s="113" t="n">
        <v>594.4</v>
      </c>
      <c r="E38" s="134" t="n">
        <v>1427.6</v>
      </c>
      <c r="F38" s="136" t="n">
        <f aca="false">E38-D38</f>
        <v>833.2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74" t="n">
        <v>9212</v>
      </c>
      <c r="D39" s="141" t="n">
        <v>12333.2</v>
      </c>
      <c r="E39" s="74" t="n">
        <v>10686.9</v>
      </c>
      <c r="F39" s="136" t="n">
        <f aca="false">E39-D39</f>
        <v>-1646.3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74" t="n">
        <v>2582</v>
      </c>
      <c r="D40" s="113" t="n">
        <v>3069.2</v>
      </c>
      <c r="E40" s="74" t="n">
        <v>3979.6</v>
      </c>
      <c r="F40" s="136" t="n">
        <f aca="false">E40-D40</f>
        <v>910.4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74" t="n">
        <v>330</v>
      </c>
      <c r="D41" s="113" t="n">
        <v>776.4</v>
      </c>
      <c r="E41" s="74" t="n">
        <v>1327</v>
      </c>
      <c r="F41" s="136" t="n">
        <f aca="false">E41-D41</f>
        <v>550.6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74" t="n">
        <v>316</v>
      </c>
      <c r="D42" s="113" t="n">
        <v>405.5</v>
      </c>
      <c r="E42" s="74" t="n">
        <v>451.8</v>
      </c>
      <c r="F42" s="136" t="n">
        <f aca="false">E42-D42</f>
        <v>46.3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98" t="n">
        <f aca="false">SUM(C28,C29,C39:C42)</f>
        <v>137822</v>
      </c>
      <c r="D43" s="98" t="n">
        <f aca="false">SUM(D28,D29,D39:D42)</f>
        <v>183851.6</v>
      </c>
      <c r="E43" s="98" t="n">
        <f aca="false">SUM(E28,E29,E39:E42)</f>
        <v>168098.5</v>
      </c>
      <c r="F43" s="98" t="n">
        <f aca="false">E43-D43</f>
        <v>-15753.1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142" t="n">
        <f aca="false">SUM(C26,-C43)</f>
        <v>-4728</v>
      </c>
      <c r="D45" s="142" t="n">
        <f aca="false">SUM(D26,-D43)</f>
        <v>-24520</v>
      </c>
      <c r="E45" s="142" t="n">
        <f aca="false">SUM(E26,-E43)</f>
        <v>-12154.54</v>
      </c>
      <c r="F45" s="143" t="n">
        <f aca="false">E45-D45</f>
        <v>12365.46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142" t="n">
        <f aca="false">IF(C45&gt;0,C45,0)</f>
        <v>0</v>
      </c>
      <c r="D46" s="142" t="n">
        <f aca="false">IF(D45&gt;0,D45,0)</f>
        <v>0</v>
      </c>
      <c r="E46" s="142" t="n">
        <f aca="false">IF(E45&gt;0,E45,0)</f>
        <v>0</v>
      </c>
      <c r="F46" s="143" t="n">
        <f aca="false">E46-D46</f>
        <v>0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142" t="n">
        <f aca="false">IF(C45&lt;=0,C45,0)</f>
        <v>-4728</v>
      </c>
      <c r="D47" s="142" t="n">
        <f aca="false">IF(D45&lt;=0,D45,0)</f>
        <v>-24520</v>
      </c>
      <c r="E47" s="142" t="n">
        <f aca="false">IF(E45&lt;=0,E45,0)</f>
        <v>-12154.54</v>
      </c>
      <c r="F47" s="143" t="n">
        <f aca="false">E47-D47</f>
        <v>12365.46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142" t="n">
        <v>58</v>
      </c>
      <c r="D48" s="142" t="n">
        <v>200</v>
      </c>
      <c r="E48" s="142" t="n">
        <v>-967</v>
      </c>
      <c r="F48" s="143" t="n">
        <f aca="false">E48-D48</f>
        <v>-1167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142" t="n">
        <f aca="false">SUM(C45,C48)</f>
        <v>-4670</v>
      </c>
      <c r="D49" s="142" t="n">
        <f aca="false">SUM(D45,D48)</f>
        <v>-24320</v>
      </c>
      <c r="E49" s="142" t="n">
        <f aca="false">SUM(E45,E48)</f>
        <v>-13121.54</v>
      </c>
      <c r="F49" s="143" t="n">
        <f aca="false">E49-D49</f>
        <v>11198.46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142" t="n">
        <f aca="false">IF(C49&gt;0,C49,0)</f>
        <v>0</v>
      </c>
      <c r="D50" s="142" t="n">
        <f aca="false">IF(D49&gt;0,D49,0)</f>
        <v>0</v>
      </c>
      <c r="E50" s="142" t="n">
        <f aca="false">IF(E49&gt;0,E49,0)</f>
        <v>0</v>
      </c>
      <c r="F50" s="143" t="n">
        <f aca="false">E50-D50</f>
        <v>0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142" t="n">
        <f aca="false">IF(C49&lt;=0,C49,0)</f>
        <v>-4670</v>
      </c>
      <c r="D51" s="142" t="n">
        <f aca="false">IF(D49&lt;=0,D49,0)</f>
        <v>-24320</v>
      </c>
      <c r="E51" s="142" t="n">
        <f aca="false">IF(E49&lt;=0,E49,0)</f>
        <v>-13121.54</v>
      </c>
      <c r="F51" s="143" t="n">
        <f aca="false">E51-D51</f>
        <v>11198.46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142"/>
      <c r="D52" s="142" t="n">
        <v>0</v>
      </c>
      <c r="E52" s="142" t="n">
        <v>0</v>
      </c>
      <c r="F52" s="143" t="n">
        <f aca="false">E52-D52</f>
        <v>0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142" t="n">
        <f aca="false">SUM(C49,-C52)</f>
        <v>-4670</v>
      </c>
      <c r="D53" s="142" t="n">
        <f aca="false">SUM(D49,-D52)</f>
        <v>-24320</v>
      </c>
      <c r="E53" s="142" t="n">
        <f aca="false">SUM(E49,-E52)</f>
        <v>-13121.54</v>
      </c>
      <c r="F53" s="143" t="n">
        <f aca="false">E53-D53</f>
        <v>11198.46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144" t="n">
        <f aca="false">IF(C53&gt;0,C53,0)</f>
        <v>0</v>
      </c>
      <c r="D54" s="144" t="n">
        <f aca="false">IF(D53&gt;0,D53,0)</f>
        <v>0</v>
      </c>
      <c r="E54" s="144" t="n">
        <f aca="false">IF(E53&gt;0,E53,0)</f>
        <v>0</v>
      </c>
      <c r="F54" s="143" t="n">
        <f aca="false">E54-D54</f>
        <v>0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144" t="n">
        <f aca="false">IF(C53&lt;=0,C53,0)</f>
        <v>-4670</v>
      </c>
      <c r="D55" s="144" t="n">
        <f aca="false">IF(D53&lt;=0,D53,0)</f>
        <v>-24320</v>
      </c>
      <c r="E55" s="144" t="n">
        <f aca="false">IF(E53&lt;=0,E53,0)</f>
        <v>-13121.54</v>
      </c>
      <c r="F55" s="143" t="n">
        <f aca="false">E55-D55</f>
        <v>11198.46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145" t="n">
        <f aca="false">SUM(C58:C61)</f>
        <v>20424.4</v>
      </c>
      <c r="D57" s="145" t="n">
        <f aca="false">SUM(D58:D61)</f>
        <v>35187.1</v>
      </c>
      <c r="E57" s="145" t="n">
        <f aca="false">SUM(E58:E61)</f>
        <v>29623.5</v>
      </c>
      <c r="F57" s="146" t="n">
        <f aca="false">E57-D57</f>
        <v>-5563.6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147" t="n">
        <v>0</v>
      </c>
      <c r="D58" s="138" t="n">
        <v>0</v>
      </c>
      <c r="E58" s="147" t="n">
        <v>0</v>
      </c>
      <c r="F58" s="146" t="n">
        <f aca="false">E58-D58</f>
        <v>0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147" t="n">
        <v>4493.7</v>
      </c>
      <c r="D59" s="138" t="n">
        <v>14867.5</v>
      </c>
      <c r="E59" s="147" t="n">
        <v>11240.4</v>
      </c>
      <c r="F59" s="146" t="n">
        <f aca="false">E59-D59</f>
        <v>-3627.1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147" t="n">
        <v>0</v>
      </c>
      <c r="D60" s="138" t="n">
        <v>0</v>
      </c>
      <c r="E60" s="147" t="n">
        <v>0</v>
      </c>
      <c r="F60" s="146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147" t="n">
        <f aca="false">1316.4+926.8+1491+1948.6+9459.3+788.6</f>
        <v>15930.7</v>
      </c>
      <c r="D61" s="138" t="n">
        <v>20319.6</v>
      </c>
      <c r="E61" s="147" t="n">
        <v>18383.1</v>
      </c>
      <c r="F61" s="146" t="n">
        <f aca="false">E61-D61</f>
        <v>-1936.5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147" t="n">
        <v>0</v>
      </c>
      <c r="D62" s="138" t="n">
        <v>0</v>
      </c>
      <c r="E62" s="147" t="n">
        <v>0</v>
      </c>
      <c r="F62" s="146" t="n">
        <f aca="false">E62-D62</f>
        <v>0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148" t="n">
        <v>5494.3</v>
      </c>
      <c r="D63" s="149" t="n">
        <v>14962.8</v>
      </c>
      <c r="E63" s="148" t="n">
        <v>11686.1</v>
      </c>
      <c r="F63" s="146" t="n">
        <f aca="false">E63-D63</f>
        <v>-3276.7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4.75" hidden="false" customHeight="true" outlineLevel="0" collapsed="false">
      <c r="A64" s="68" t="s">
        <v>147</v>
      </c>
      <c r="B64" s="69" t="s">
        <v>148</v>
      </c>
      <c r="C64" s="81" t="n">
        <f aca="false">C65+C69</f>
        <v>0</v>
      </c>
      <c r="D64" s="81" t="n">
        <f aca="false">D65+D69</f>
        <v>0</v>
      </c>
      <c r="E64" s="150" t="n">
        <f aca="false">E65+E69</f>
        <v>0</v>
      </c>
      <c r="F64" s="146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151" t="n">
        <f aca="false">E66+E67+E68</f>
        <v>0</v>
      </c>
      <c r="F65" s="146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152"/>
      <c r="D66" s="152"/>
      <c r="E66" s="153"/>
      <c r="F66" s="146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154"/>
      <c r="D67" s="84"/>
      <c r="E67" s="155"/>
      <c r="F67" s="146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146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146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3.25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146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146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63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5.51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20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133" t="n">
        <f aca="false">C15+C16+C17</f>
        <v>42891.6</v>
      </c>
      <c r="D14" s="133" t="n">
        <f aca="false">D15+D16+D17</f>
        <v>60597.1</v>
      </c>
      <c r="E14" s="133" t="n">
        <f aca="false">E15+E16+E17</f>
        <v>56131.1</v>
      </c>
      <c r="F14" s="156" t="n">
        <f aca="false">E14-D14</f>
        <v>-4466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157" t="n">
        <v>14215.2</v>
      </c>
      <c r="D15" s="158" t="n">
        <v>21116.6</v>
      </c>
      <c r="E15" s="157" t="n">
        <v>24250.1</v>
      </c>
      <c r="F15" s="159" t="n">
        <f aca="false">E15-D15</f>
        <v>3133.5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157" t="n">
        <v>1499.6</v>
      </c>
      <c r="D16" s="158" t="n">
        <v>1980.5</v>
      </c>
      <c r="E16" s="157" t="n">
        <f aca="false">1857.8+E23</f>
        <v>2168.8</v>
      </c>
      <c r="F16" s="159" t="n">
        <f aca="false">E16-D16</f>
        <v>188.3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157" t="n">
        <v>27176.8</v>
      </c>
      <c r="D17" s="158" t="n">
        <v>37500</v>
      </c>
      <c r="E17" s="157" t="n">
        <v>29712.2</v>
      </c>
      <c r="F17" s="159" t="n">
        <f aca="false">E17-D17</f>
        <v>-7787.8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157"/>
      <c r="D18" s="158" t="n">
        <v>0</v>
      </c>
      <c r="E18" s="157"/>
      <c r="F18" s="159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157" t="n">
        <v>14992</v>
      </c>
      <c r="D19" s="158" t="n">
        <v>0</v>
      </c>
      <c r="E19" s="157" t="n">
        <v>1855</v>
      </c>
      <c r="F19" s="159" t="n">
        <f aca="false">E19-D19</f>
        <v>1855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157" t="n">
        <v>34.6</v>
      </c>
      <c r="D20" s="158" t="n">
        <v>44.2</v>
      </c>
      <c r="E20" s="157" t="n">
        <v>50.6</v>
      </c>
      <c r="F20" s="159" t="n">
        <f aca="false">E20-D20</f>
        <v>6.4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157"/>
      <c r="D21" s="158" t="n">
        <v>1</v>
      </c>
      <c r="E21" s="157" t="n">
        <v>243.7</v>
      </c>
      <c r="F21" s="159" t="n">
        <f aca="false">E21-D21</f>
        <v>242.7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157" t="n">
        <v>131</v>
      </c>
      <c r="D22" s="158" t="n">
        <v>132.2</v>
      </c>
      <c r="E22" s="157" t="n">
        <v>100</v>
      </c>
      <c r="F22" s="159" t="n">
        <f aca="false">E22-D22</f>
        <v>-32.2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157" t="n">
        <v>236.2</v>
      </c>
      <c r="D23" s="158" t="n">
        <v>320</v>
      </c>
      <c r="E23" s="157" t="n">
        <v>311</v>
      </c>
      <c r="F23" s="159" t="n">
        <f aca="false">E23-D23</f>
        <v>-9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157"/>
      <c r="D24" s="158" t="n">
        <v>0</v>
      </c>
      <c r="E24" s="157"/>
      <c r="F24" s="159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160"/>
      <c r="D25" s="158" t="n">
        <v>0</v>
      </c>
      <c r="E25" s="160"/>
      <c r="F25" s="159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103" t="s">
        <v>75</v>
      </c>
      <c r="B26" s="104" t="s">
        <v>76</v>
      </c>
      <c r="C26" s="95" t="n">
        <f aca="false">C14+C18+C19+C20+C21+C22-C23-C24-C25</f>
        <v>57813</v>
      </c>
      <c r="D26" s="95" t="n">
        <f aca="false">D14+D18+D19+D20+D21+D22-D23-D24-D25</f>
        <v>60454.5</v>
      </c>
      <c r="E26" s="95" t="n">
        <f aca="false">E14+E18+E19+E20+E21+E22-E23-E24-E25</f>
        <v>58069.4</v>
      </c>
      <c r="F26" s="93" t="n">
        <f aca="false">E26-D26</f>
        <v>-2385.1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161" t="n">
        <v>42229.2</v>
      </c>
      <c r="D28" s="162" t="n">
        <v>54184.9</v>
      </c>
      <c r="E28" s="161" t="n">
        <v>50347</v>
      </c>
      <c r="F28" s="75" t="n">
        <f aca="false">E28-D28</f>
        <v>-3837.9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91" t="n">
        <f aca="false">SUM(C30:C38)</f>
        <v>2915.2</v>
      </c>
      <c r="D29" s="91" t="n">
        <f aca="false">SUM(D30:D38)</f>
        <v>4327.6</v>
      </c>
      <c r="E29" s="91" t="n">
        <f aca="false">SUM(E30:E38)</f>
        <v>3611.6</v>
      </c>
      <c r="F29" s="97" t="n">
        <f aca="false">E29-D29</f>
        <v>-716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163" t="n">
        <v>2056.6</v>
      </c>
      <c r="D30" s="164" t="n">
        <v>2815.6</v>
      </c>
      <c r="E30" s="163" t="n">
        <v>2650.7</v>
      </c>
      <c r="F30" s="38" t="n">
        <f aca="false">E30-D30</f>
        <v>-164.9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163" t="n">
        <v>398.6</v>
      </c>
      <c r="D31" s="164" t="n">
        <v>619.4</v>
      </c>
      <c r="E31" s="163" t="n">
        <v>503.4</v>
      </c>
      <c r="F31" s="38" t="n">
        <f aca="false">E31-D31</f>
        <v>-116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163" t="n">
        <v>86.7</v>
      </c>
      <c r="D32" s="164" t="n">
        <v>74</v>
      </c>
      <c r="E32" s="163" t="n">
        <v>70.1</v>
      </c>
      <c r="F32" s="38" t="n">
        <f aca="false">E32-D32</f>
        <v>-3.90000000000001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163"/>
      <c r="D33" s="164" t="n">
        <v>0</v>
      </c>
      <c r="E33" s="163"/>
      <c r="F33" s="38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163" t="n">
        <v>0.4</v>
      </c>
      <c r="D34" s="164" t="n">
        <v>0.6</v>
      </c>
      <c r="E34" s="163" t="n">
        <v>0.7</v>
      </c>
      <c r="F34" s="38" t="n">
        <f aca="false">E34-D34</f>
        <v>0.1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163" t="n">
        <v>41.6</v>
      </c>
      <c r="D35" s="164" t="n">
        <v>49.8</v>
      </c>
      <c r="E35" s="163" t="n">
        <v>49.6</v>
      </c>
      <c r="F35" s="38" t="n">
        <f aca="false">E35-D35</f>
        <v>-0.199999999999996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163" t="n">
        <v>1.8</v>
      </c>
      <c r="D36" s="164" t="n">
        <v>1.4</v>
      </c>
      <c r="E36" s="163"/>
      <c r="F36" s="38" t="n">
        <f aca="false">E36-D36</f>
        <v>-1.4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165" t="n">
        <v>9.3</v>
      </c>
      <c r="D37" s="164" t="n">
        <v>11.5</v>
      </c>
      <c r="E37" s="163" t="n">
        <v>30.9</v>
      </c>
      <c r="F37" s="38" t="n">
        <f aca="false">E37-D37</f>
        <v>19.4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165" t="n">
        <v>320.2</v>
      </c>
      <c r="D38" s="164" t="n">
        <v>755.3</v>
      </c>
      <c r="E38" s="163" t="n">
        <v>306.2</v>
      </c>
      <c r="F38" s="38" t="n">
        <f aca="false">E38-D38</f>
        <v>-449.1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163" t="n">
        <v>702.8</v>
      </c>
      <c r="D39" s="164" t="n">
        <v>928.5</v>
      </c>
      <c r="E39" s="163" t="n">
        <v>927</v>
      </c>
      <c r="F39" s="38" t="n">
        <f aca="false">E39-D39</f>
        <v>-1.5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163" t="n">
        <v>1611.9</v>
      </c>
      <c r="D40" s="164" t="n">
        <v>3492.9</v>
      </c>
      <c r="E40" s="163" t="n">
        <v>995.7</v>
      </c>
      <c r="F40" s="38" t="n">
        <f aca="false">E40-D40</f>
        <v>-2497.2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163"/>
      <c r="D41" s="164" t="n">
        <v>0</v>
      </c>
      <c r="E41" s="163"/>
      <c r="F41" s="38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166" t="n">
        <v>770.5</v>
      </c>
      <c r="D42" s="164" t="n">
        <v>954.9</v>
      </c>
      <c r="E42" s="166" t="n">
        <v>748.8</v>
      </c>
      <c r="F42" s="38" t="n">
        <f aca="false">E42-D42</f>
        <v>-206.1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167" t="n">
        <f aca="false">SUM(C28,C29,C39:C42)</f>
        <v>48229.6</v>
      </c>
      <c r="D43" s="167" t="n">
        <f aca="false">SUM(D28,D29,D39:D42)</f>
        <v>63888.8</v>
      </c>
      <c r="E43" s="167" t="n">
        <f aca="false">SUM(E28,E29,E39:E42)</f>
        <v>56630.1</v>
      </c>
      <c r="F43" s="167" t="n">
        <f aca="false">E43-D43</f>
        <v>-7258.7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99" t="n">
        <f aca="false">SUM(C26,-C43)</f>
        <v>9583.4</v>
      </c>
      <c r="D45" s="59" t="n">
        <f aca="false">SUM(D26,-D43)</f>
        <v>-3434.30000000001</v>
      </c>
      <c r="E45" s="99" t="n">
        <f aca="false">SUM(E26,-E43)</f>
        <v>1439.3</v>
      </c>
      <c r="F45" s="168" t="n">
        <f aca="false">E45-D45</f>
        <v>4873.60000000001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99" t="n">
        <f aca="false">IF(C45&gt;0,C45,0)</f>
        <v>9583.4</v>
      </c>
      <c r="D46" s="59" t="n">
        <f aca="false">IF(D45&gt;0,D45,0)</f>
        <v>0</v>
      </c>
      <c r="E46" s="99" t="n">
        <f aca="false">IF(E45&gt;0,E45,0)</f>
        <v>1439.3</v>
      </c>
      <c r="F46" s="168" t="n">
        <f aca="false">E46-D46</f>
        <v>1439.3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169" t="n">
        <f aca="false">IF(C45&lt;=0,C45,0)</f>
        <v>0</v>
      </c>
      <c r="D47" s="59" t="n">
        <f aca="false">IF(D45&lt;=0,D45,0)</f>
        <v>-3434.30000000001</v>
      </c>
      <c r="E47" s="99" t="n">
        <f aca="false">IF(E45&lt;=0,E45,0)</f>
        <v>0</v>
      </c>
      <c r="F47" s="168" t="n">
        <f aca="false">E47-D47</f>
        <v>3434.30000000001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169"/>
      <c r="D48" s="59"/>
      <c r="E48" s="99"/>
      <c r="F48" s="168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24" hidden="false" customHeight="true" outlineLevel="0" collapsed="false">
      <c r="A49" s="57" t="s">
        <v>119</v>
      </c>
      <c r="B49" s="58" t="s">
        <v>120</v>
      </c>
      <c r="C49" s="99" t="n">
        <f aca="false">SUM(C45,C48)</f>
        <v>9583.4</v>
      </c>
      <c r="D49" s="59" t="n">
        <f aca="false">SUM(D45,D48)</f>
        <v>-3434.30000000001</v>
      </c>
      <c r="E49" s="99" t="n">
        <f aca="false">SUM(E45,E48)</f>
        <v>1439.3</v>
      </c>
      <c r="F49" s="168" t="n">
        <f aca="false">E49-D49</f>
        <v>4873.60000000001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22.5" hidden="false" customHeight="true" outlineLevel="0" collapsed="false">
      <c r="A50" s="61" t="s">
        <v>121</v>
      </c>
      <c r="B50" s="62" t="s">
        <v>122</v>
      </c>
      <c r="C50" s="99" t="n">
        <f aca="false">IF(C49&gt;0,C49,0)</f>
        <v>9583.4</v>
      </c>
      <c r="D50" s="59" t="n">
        <f aca="false">IF(D49&gt;0,D49,0)</f>
        <v>0</v>
      </c>
      <c r="E50" s="99" t="n">
        <f aca="false">IF(E49&gt;0,E49,0)</f>
        <v>1439.3</v>
      </c>
      <c r="F50" s="168" t="n">
        <f aca="false">E50-D50</f>
        <v>1439.3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169" t="n">
        <f aca="false">IF(C49&lt;=0,C49,0)</f>
        <v>0</v>
      </c>
      <c r="D51" s="59" t="n">
        <f aca="false">IF(D49&lt;=0,D49,0)</f>
        <v>-3434.30000000001</v>
      </c>
      <c r="E51" s="99" t="n">
        <f aca="false">IF(E49&lt;=0,E49,0)</f>
        <v>0</v>
      </c>
      <c r="F51" s="168" t="n">
        <f aca="false">E51-D51</f>
        <v>3434.30000000001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59" t="n">
        <f aca="false">C49*0.18</f>
        <v>1725.012</v>
      </c>
      <c r="D52" s="59"/>
      <c r="E52" s="59" t="n">
        <f aca="false">E49*0.18</f>
        <v>259.074</v>
      </c>
      <c r="F52" s="168" t="n">
        <f aca="false">E52-D52</f>
        <v>259.074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99" t="n">
        <f aca="false">SUM(C49,-C52)</f>
        <v>7858.388</v>
      </c>
      <c r="D53" s="59" t="n">
        <f aca="false">SUM(D49,-D52)</f>
        <v>-3434.30000000001</v>
      </c>
      <c r="E53" s="99" t="n">
        <f aca="false">SUM(E49,-E52)</f>
        <v>1180.226</v>
      </c>
      <c r="F53" s="168" t="n">
        <f aca="false">E53-D53</f>
        <v>4614.52600000001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100" t="n">
        <f aca="false">IF(C53&gt;0,C53,0)</f>
        <v>7858.388</v>
      </c>
      <c r="D54" s="66" t="n">
        <f aca="false">IF(D53&gt;0,D53,0)</f>
        <v>0</v>
      </c>
      <c r="E54" s="100" t="n">
        <f aca="false">IF(E53&gt;0,E53,0)</f>
        <v>1180.226</v>
      </c>
      <c r="F54" s="168" t="n">
        <f aca="false">E54-D54</f>
        <v>1180.226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110" t="n">
        <f aca="false">IF(C53&lt;=0,C53,0)</f>
        <v>0</v>
      </c>
      <c r="D55" s="66" t="n">
        <f aca="false">IF(D53&lt;=0,D53,0)</f>
        <v>-3434.30000000001</v>
      </c>
      <c r="E55" s="100" t="n">
        <f aca="false">IF(E53&lt;=0,E53,0)</f>
        <v>0</v>
      </c>
      <c r="F55" s="168" t="n">
        <f aca="false">E55-D55</f>
        <v>3434.30000000001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170" t="n">
        <f aca="false">SUM(C58:C61)</f>
        <v>7286</v>
      </c>
      <c r="D57" s="170" t="n">
        <f aca="false">SUM(D58:D61)</f>
        <v>7200</v>
      </c>
      <c r="E57" s="170" t="n">
        <f aca="false">SUM(E58:E61)</f>
        <v>4917.7</v>
      </c>
      <c r="F57" s="71" t="n">
        <f aca="false">E57-D57</f>
        <v>-2282.3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171"/>
      <c r="D58" s="172" t="n">
        <v>0</v>
      </c>
      <c r="E58" s="171" t="n">
        <v>0</v>
      </c>
      <c r="F58" s="75" t="n">
        <f aca="false">E58-D58</f>
        <v>0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172" t="n">
        <v>186.5</v>
      </c>
      <c r="D59" s="172" t="n">
        <v>200</v>
      </c>
      <c r="E59" s="172" t="n">
        <v>239.6</v>
      </c>
      <c r="F59" s="75" t="n">
        <f aca="false">E59-D59</f>
        <v>39.6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172"/>
      <c r="D60" s="172" t="n">
        <v>0</v>
      </c>
      <c r="E60" s="172"/>
      <c r="F60" s="75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172" t="n">
        <v>7099.5</v>
      </c>
      <c r="D61" s="172" t="n">
        <v>7000</v>
      </c>
      <c r="E61" s="172" t="n">
        <v>4678.1</v>
      </c>
      <c r="F61" s="75" t="n">
        <f aca="false">E61-D61</f>
        <v>-2321.9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173"/>
      <c r="D62" s="174" t="n">
        <v>0</v>
      </c>
      <c r="E62" s="173"/>
      <c r="F62" s="75" t="n">
        <f aca="false">E62-D62</f>
        <v>0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175" t="n">
        <v>9118.9</v>
      </c>
      <c r="D63" s="175" t="n">
        <v>8000</v>
      </c>
      <c r="E63" s="175" t="n">
        <v>5070</v>
      </c>
      <c r="F63" s="80" t="n">
        <f aca="false">E63-D63</f>
        <v>-2930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4.75" hidden="false" customHeight="true" outlineLevel="0" collapsed="false">
      <c r="A64" s="68" t="s">
        <v>147</v>
      </c>
      <c r="B64" s="69" t="s">
        <v>148</v>
      </c>
      <c r="C64" s="175" t="n">
        <f aca="false">C65+C69</f>
        <v>21116.1</v>
      </c>
      <c r="D64" s="175" t="n">
        <f aca="false">D65+D69</f>
        <v>4200</v>
      </c>
      <c r="E64" s="175" t="n">
        <f aca="false">E65+E69</f>
        <v>19800.7</v>
      </c>
      <c r="F64" s="80" t="n">
        <f aca="false">E64-D64</f>
        <v>15600.7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171" t="n">
        <f aca="false">C66+C67+C68</f>
        <v>3771</v>
      </c>
      <c r="D65" s="171" t="n">
        <v>2400</v>
      </c>
      <c r="E65" s="171" t="n">
        <f aca="false">E66+E67+E68</f>
        <v>595.5</v>
      </c>
      <c r="F65" s="41" t="n">
        <f aca="false">E65-D65</f>
        <v>-1804.5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176" t="n">
        <v>1426.2</v>
      </c>
      <c r="D66" s="177" t="n">
        <v>1000</v>
      </c>
      <c r="E66" s="176"/>
      <c r="F66" s="41" t="n">
        <f aca="false">E66-D66</f>
        <v>-1000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176" t="n">
        <v>2344.8</v>
      </c>
      <c r="D67" s="177" t="n">
        <v>1400</v>
      </c>
      <c r="E67" s="176"/>
      <c r="F67" s="41" t="n">
        <f aca="false">E67-D67</f>
        <v>-1400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176"/>
      <c r="D68" s="177" t="n">
        <v>0</v>
      </c>
      <c r="E68" s="176" t="n">
        <v>595.5</v>
      </c>
      <c r="F68" s="41" t="n">
        <f aca="false">E68-D68</f>
        <v>595.5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178" t="n">
        <f aca="false">C70+C71</f>
        <v>17345.1</v>
      </c>
      <c r="D69" s="178" t="n">
        <v>1800</v>
      </c>
      <c r="E69" s="178" t="n">
        <v>19205.2</v>
      </c>
      <c r="F69" s="41" t="n">
        <f aca="false">E69-D69</f>
        <v>17405.2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3.25" hidden="false" customHeight="true" outlineLevel="0" collapsed="false">
      <c r="A70" s="51" t="s">
        <v>159</v>
      </c>
      <c r="B70" s="73" t="s">
        <v>160</v>
      </c>
      <c r="C70" s="178" t="n">
        <v>17345.1</v>
      </c>
      <c r="D70" s="177" t="n">
        <v>1800</v>
      </c>
      <c r="E70" s="178" t="n">
        <v>19205.2</v>
      </c>
      <c r="F70" s="41" t="n">
        <f aca="false">E70-D70</f>
        <v>17405.2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179"/>
      <c r="D71" s="180" t="n">
        <v>0</v>
      </c>
      <c r="E71" s="181"/>
      <c r="F71" s="41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75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12.5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182" t="s">
        <v>21</v>
      </c>
      <c r="B6" s="182"/>
      <c r="C6" s="182"/>
      <c r="D6" s="182"/>
      <c r="E6" s="182"/>
      <c r="F6" s="182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" hidden="false" customHeight="true" outlineLevel="0" collapsed="false">
      <c r="A14" s="35" t="s">
        <v>51</v>
      </c>
      <c r="B14" s="36" t="s">
        <v>52</v>
      </c>
      <c r="C14" s="116" t="n">
        <f aca="false">C15+C16+C17</f>
        <v>55418.9</v>
      </c>
      <c r="D14" s="116" t="n">
        <f aca="false">D15+D16+D17</f>
        <v>76579.8</v>
      </c>
      <c r="E14" s="116" t="n">
        <f aca="false">E15+E16+E17</f>
        <v>76342</v>
      </c>
      <c r="F14" s="41" t="n">
        <f aca="false">E14-D14</f>
        <v>-237.800000000003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37" t="n">
        <v>33487.8</v>
      </c>
      <c r="D15" s="37" t="n">
        <v>48123.4</v>
      </c>
      <c r="E15" s="37" t="n">
        <v>48514.1</v>
      </c>
      <c r="F15" s="113" t="n">
        <f aca="false">E15-D15</f>
        <v>390.699999999997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37" t="n">
        <v>11966.1</v>
      </c>
      <c r="D16" s="37" t="n">
        <v>17164.2</v>
      </c>
      <c r="E16" s="37" t="n">
        <v>18208.8</v>
      </c>
      <c r="F16" s="113" t="n">
        <f aca="false">E16-D16</f>
        <v>1044.6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37" t="n">
        <v>9965</v>
      </c>
      <c r="D17" s="37" t="n">
        <v>11292.2</v>
      </c>
      <c r="E17" s="37" t="n">
        <v>9619.1</v>
      </c>
      <c r="F17" s="113" t="n">
        <f aca="false">E17-D17</f>
        <v>-1673.1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37"/>
      <c r="D18" s="37"/>
      <c r="E18" s="37"/>
      <c r="F18" s="113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37" t="n">
        <v>2162</v>
      </c>
      <c r="D19" s="37" t="n">
        <v>6753</v>
      </c>
      <c r="E19" s="37" t="n">
        <v>5100</v>
      </c>
      <c r="F19" s="113" t="n">
        <f aca="false">E19-D19</f>
        <v>-1653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37"/>
      <c r="D20" s="37"/>
      <c r="E20" s="37" t="n">
        <v>5.4</v>
      </c>
      <c r="F20" s="113" t="n">
        <f aca="false">E20-D20</f>
        <v>5.4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37" t="n">
        <v>1.6</v>
      </c>
      <c r="D21" s="37" t="n">
        <v>0</v>
      </c>
      <c r="E21" s="37" t="n">
        <v>40.5</v>
      </c>
      <c r="F21" s="113" t="n">
        <f aca="false">E21-D21</f>
        <v>40.5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37" t="n">
        <v>1695.7</v>
      </c>
      <c r="D22" s="37" t="n">
        <v>505</v>
      </c>
      <c r="E22" s="37" t="n">
        <v>420</v>
      </c>
      <c r="F22" s="113" t="n">
        <f aca="false">E22-D22</f>
        <v>-85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37" t="n">
        <v>4752.2</v>
      </c>
      <c r="D23" s="37" t="n">
        <v>0</v>
      </c>
      <c r="E23" s="37" t="n">
        <v>0</v>
      </c>
      <c r="F23" s="113" t="n">
        <f aca="false">E23-D23</f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37"/>
      <c r="D24" s="37"/>
      <c r="E24" s="37"/>
      <c r="F24" s="113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37" t="n">
        <v>13.5</v>
      </c>
      <c r="D25" s="37" t="n">
        <v>5000</v>
      </c>
      <c r="E25" s="37" t="n">
        <v>0</v>
      </c>
      <c r="F25" s="113" t="n">
        <f aca="false">E25-D25</f>
        <v>-5000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103" t="s">
        <v>75</v>
      </c>
      <c r="B26" s="104" t="s">
        <v>76</v>
      </c>
      <c r="C26" s="137" t="n">
        <f aca="false">C14+C18+C19+C20+C21+C22-C23-C24-C25</f>
        <v>54512.5</v>
      </c>
      <c r="D26" s="137" t="n">
        <f aca="false">D14+D18+D19+D20+D21+D22-D23-D24-D25</f>
        <v>78837.8</v>
      </c>
      <c r="E26" s="137" t="n">
        <f aca="false">E14+E18+E19+E20+E21+E22-E23-E24-E25</f>
        <v>81907.9</v>
      </c>
      <c r="F26" s="183" t="n">
        <f aca="false">E26-D26</f>
        <v>3070.09999999999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37" t="n">
        <v>40899.2</v>
      </c>
      <c r="D28" s="37" t="n">
        <v>67218.7</v>
      </c>
      <c r="E28" s="37" t="n">
        <v>57998</v>
      </c>
      <c r="F28" s="41" t="n">
        <f aca="false">E28-D28</f>
        <v>-9220.7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116" t="n">
        <f aca="false">SUM(C30:C38)</f>
        <v>3895.1</v>
      </c>
      <c r="D29" s="116" t="n">
        <f aca="false">SUM(D30:D38)</f>
        <v>4200.7</v>
      </c>
      <c r="E29" s="116" t="n">
        <f aca="false">SUM(E30:E38)</f>
        <v>4807.3</v>
      </c>
      <c r="F29" s="41" t="n">
        <f aca="false">E29-D29</f>
        <v>606.6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37" t="n">
        <v>2763.6</v>
      </c>
      <c r="D30" s="37" t="n">
        <v>2929.6</v>
      </c>
      <c r="E30" s="37" t="n">
        <v>3073.1</v>
      </c>
      <c r="F30" s="113" t="n">
        <f aca="false">E30-D30</f>
        <v>143.5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37" t="n">
        <v>578.4</v>
      </c>
      <c r="D31" s="37" t="n">
        <v>644.5</v>
      </c>
      <c r="E31" s="37" t="n">
        <v>672.1</v>
      </c>
      <c r="F31" s="113" t="n">
        <f aca="false">E31-D31</f>
        <v>27.6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37" t="n">
        <v>251.2</v>
      </c>
      <c r="D32" s="37" t="n">
        <v>325</v>
      </c>
      <c r="E32" s="37" t="n">
        <v>329.3</v>
      </c>
      <c r="F32" s="113" t="n">
        <f aca="false">E32-D32</f>
        <v>4.30000000000001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37"/>
      <c r="D33" s="37"/>
      <c r="E33" s="37"/>
      <c r="F33" s="113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37" t="n">
        <v>0.8</v>
      </c>
      <c r="D34" s="37" t="n">
        <v>0.8</v>
      </c>
      <c r="E34" s="37" t="n">
        <v>0.3</v>
      </c>
      <c r="F34" s="113" t="n">
        <f aca="false">E34-D34</f>
        <v>-0.5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37" t="n">
        <v>6.2</v>
      </c>
      <c r="D35" s="37" t="n">
        <v>8.6</v>
      </c>
      <c r="E35" s="37" t="n">
        <v>10.7</v>
      </c>
      <c r="F35" s="113" t="n">
        <f aca="false">E35-D35</f>
        <v>2.1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37" t="n">
        <v>14.2</v>
      </c>
      <c r="D36" s="37" t="n">
        <v>20</v>
      </c>
      <c r="E36" s="37" t="n">
        <v>9.3</v>
      </c>
      <c r="F36" s="113" t="n">
        <f aca="false">E36-D36</f>
        <v>-10.7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37"/>
      <c r="D37" s="37" t="n">
        <v>0</v>
      </c>
      <c r="E37" s="37" t="n">
        <v>0</v>
      </c>
      <c r="F37" s="113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37" t="n">
        <v>280.7</v>
      </c>
      <c r="D38" s="37" t="n">
        <v>272.2</v>
      </c>
      <c r="E38" s="37" t="n">
        <v>712.5</v>
      </c>
      <c r="F38" s="113" t="n">
        <f aca="false">E38-D38</f>
        <v>440.3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37" t="n">
        <v>1285.7</v>
      </c>
      <c r="D39" s="37" t="n">
        <v>1787.6</v>
      </c>
      <c r="E39" s="37" t="n">
        <v>1698</v>
      </c>
      <c r="F39" s="113" t="n">
        <f aca="false">E39-D39</f>
        <v>-89.5999999999999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37" t="n">
        <v>899.5</v>
      </c>
      <c r="D40" s="37" t="n">
        <v>146.4</v>
      </c>
      <c r="E40" s="37" t="n">
        <v>2982</v>
      </c>
      <c r="F40" s="113" t="n">
        <f aca="false">E40-D40</f>
        <v>2835.6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37" t="n">
        <v>72.5</v>
      </c>
      <c r="D41" s="37" t="n">
        <v>0</v>
      </c>
      <c r="E41" s="37"/>
      <c r="F41" s="113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37"/>
      <c r="D42" s="37" t="n">
        <v>0</v>
      </c>
      <c r="E42" s="37"/>
      <c r="F42" s="113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120" t="n">
        <f aca="false">SUM(C28,C29,C39:C42)</f>
        <v>47052</v>
      </c>
      <c r="D43" s="120" t="n">
        <f aca="false">SUM(D28,D29,D39:D42)</f>
        <v>73353.4</v>
      </c>
      <c r="E43" s="120" t="n">
        <f aca="false">SUM(E28,E29,E39:E42)</f>
        <v>67485.3</v>
      </c>
      <c r="F43" s="120" t="n">
        <f aca="false">E43-D43</f>
        <v>-5868.09999999999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99" t="n">
        <f aca="false">SUM(C26,-C43)</f>
        <v>7460.5</v>
      </c>
      <c r="D45" s="99" t="n">
        <f aca="false">SUM(D26,-D43)</f>
        <v>5484.40000000001</v>
      </c>
      <c r="E45" s="99" t="n">
        <f aca="false">SUM(E26,-E43)</f>
        <v>14422.6</v>
      </c>
      <c r="F45" s="60" t="n">
        <f aca="false">E45-D45</f>
        <v>8938.19999999998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99" t="n">
        <f aca="false">IF(C45&gt;0,C45,0)</f>
        <v>7460.5</v>
      </c>
      <c r="D46" s="99" t="n">
        <f aca="false">IF(D45&gt;0,D45,0)</f>
        <v>5484.40000000001</v>
      </c>
      <c r="E46" s="99" t="n">
        <f aca="false">IF(E45&gt;0,E45,0)</f>
        <v>14422.6</v>
      </c>
      <c r="F46" s="60" t="n">
        <f aca="false">E46-D46</f>
        <v>8938.19999999998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99" t="n">
        <f aca="false">IF(C45&lt;=0,C45,0)</f>
        <v>0</v>
      </c>
      <c r="D47" s="99" t="n">
        <f aca="false">IF(D45&lt;=0,D45,0)</f>
        <v>0</v>
      </c>
      <c r="E47" s="99" t="n">
        <f aca="false">IF(E45&lt;=0,E45,0)</f>
        <v>0</v>
      </c>
      <c r="F47" s="60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99"/>
      <c r="D48" s="99"/>
      <c r="E48" s="99"/>
      <c r="F48" s="60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99" t="n">
        <f aca="false">SUM(C45,C48)</f>
        <v>7460.5</v>
      </c>
      <c r="D49" s="99" t="n">
        <f aca="false">SUM(D45,D48)</f>
        <v>5484.40000000001</v>
      </c>
      <c r="E49" s="99" t="n">
        <f aca="false">SUM(E45,E48)</f>
        <v>14422.6</v>
      </c>
      <c r="F49" s="60" t="n">
        <f aca="false">E49-D49</f>
        <v>8938.19999999998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99" t="n">
        <f aca="false">IF(C49&gt;0,C49,0)</f>
        <v>7460.5</v>
      </c>
      <c r="D50" s="99" t="n">
        <f aca="false">IF(D49&gt;0,D49,0)</f>
        <v>5484.40000000001</v>
      </c>
      <c r="E50" s="99" t="n">
        <f aca="false">IF(E49&gt;0,E49,0)</f>
        <v>14422.6</v>
      </c>
      <c r="F50" s="60" t="n">
        <f aca="false">E50-D50</f>
        <v>8938.19999999998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99" t="n">
        <f aca="false">IF(C49&lt;=0,C49,0)</f>
        <v>0</v>
      </c>
      <c r="D51" s="99" t="n">
        <f aca="false">IF(D49&lt;=0,D49,0)</f>
        <v>0</v>
      </c>
      <c r="E51" s="99" t="n">
        <f aca="false">IF(E49&lt;=0,E49,0)</f>
        <v>0</v>
      </c>
      <c r="F51" s="60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184" t="n">
        <f aca="false">C49*0.18</f>
        <v>1342.89</v>
      </c>
      <c r="D52" s="184" t="n">
        <f aca="false">D49*0.18</f>
        <v>987.192000000002</v>
      </c>
      <c r="E52" s="184" t="n">
        <f aca="false">E49*0.18</f>
        <v>2596.068</v>
      </c>
      <c r="F52" s="60" t="n">
        <f aca="false">E52-D52</f>
        <v>1608.876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99" t="n">
        <v>0</v>
      </c>
      <c r="D53" s="99" t="n">
        <v>0</v>
      </c>
      <c r="E53" s="99" t="n">
        <f aca="false">SUM(E49,-E52)</f>
        <v>11826.532</v>
      </c>
      <c r="F53" s="60" t="n">
        <f aca="false">E53-D53</f>
        <v>11826.532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100" t="n">
        <f aca="false">IF(C53&gt;0,C53,0)</f>
        <v>0</v>
      </c>
      <c r="D54" s="100" t="n">
        <f aca="false">IF(D53&gt;0,D53,0)</f>
        <v>0</v>
      </c>
      <c r="E54" s="100" t="n">
        <f aca="false">IF(E53&gt;0,E53,0)</f>
        <v>11826.532</v>
      </c>
      <c r="F54" s="60" t="n">
        <f aca="false">E54-D54</f>
        <v>11826.532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100" t="n">
        <f aca="false">IF(C53&lt;=0,C53,0)</f>
        <v>0</v>
      </c>
      <c r="D55" s="100" t="n">
        <f aca="false">IF(D53&lt;=0,D53,0)</f>
        <v>0</v>
      </c>
      <c r="E55" s="100" t="n">
        <f aca="false">IF(E53&lt;=0,E53,0)</f>
        <v>0</v>
      </c>
      <c r="F55" s="60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9" t="n">
        <f aca="false">SUM(C58:C61)</f>
        <v>9197.9</v>
      </c>
      <c r="D57" s="79" t="n">
        <f aca="false">SUM(D58:D61)</f>
        <v>8459.8</v>
      </c>
      <c r="E57" s="79" t="n">
        <f aca="false">SUM(E58:E61)</f>
        <v>7512.5</v>
      </c>
      <c r="F57" s="71" t="n">
        <f aca="false">E57-D57</f>
        <v>-947.299999999999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74"/>
      <c r="D58" s="74" t="n">
        <v>0</v>
      </c>
      <c r="E58" s="74" t="n">
        <v>0</v>
      </c>
      <c r="F58" s="75" t="n">
        <f aca="false">E58-D58</f>
        <v>0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74" t="n">
        <v>3485</v>
      </c>
      <c r="D59" s="74" t="n">
        <v>0</v>
      </c>
      <c r="E59" s="74" t="n">
        <v>0</v>
      </c>
      <c r="F59" s="75" t="n">
        <f aca="false">E59-D59</f>
        <v>0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74"/>
      <c r="D60" s="74"/>
      <c r="E60" s="74" t="n">
        <v>0</v>
      </c>
      <c r="F60" s="75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74" t="n">
        <v>5712.9</v>
      </c>
      <c r="D61" s="74" t="n">
        <v>8459.8</v>
      </c>
      <c r="E61" s="74" t="n">
        <v>7512.5</v>
      </c>
      <c r="F61" s="75" t="n">
        <f aca="false">E61-D61</f>
        <v>-947.299999999999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74" t="n">
        <v>466.5</v>
      </c>
      <c r="D62" s="74" t="n">
        <v>0</v>
      </c>
      <c r="E62" s="74" t="n">
        <v>0</v>
      </c>
      <c r="F62" s="75" t="n">
        <f aca="false">E62-D62</f>
        <v>0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79" t="n">
        <v>4743.9</v>
      </c>
      <c r="D63" s="79" t="n">
        <v>6698.3</v>
      </c>
      <c r="E63" s="79" t="n">
        <v>5030.9</v>
      </c>
      <c r="F63" s="80" t="n">
        <f aca="false">E63-D63</f>
        <v>-1667.4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81" t="n">
        <f aca="false">C65+C69</f>
        <v>0</v>
      </c>
      <c r="D64" s="81" t="n">
        <f aca="false">D65+D69</f>
        <v>0</v>
      </c>
      <c r="E64" s="81" t="n">
        <f aca="false">E65+E69</f>
        <v>0</v>
      </c>
      <c r="F64" s="82" t="n">
        <f aca="false">E64-D64</f>
        <v>0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83" t="n">
        <f aca="false">C66+C67+C68</f>
        <v>0</v>
      </c>
      <c r="D65" s="83" t="n">
        <f aca="false">D66+D67+D68</f>
        <v>0</v>
      </c>
      <c r="E65" s="83" t="n">
        <f aca="false">E66+E67+E68</f>
        <v>0</v>
      </c>
      <c r="F65" s="35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84"/>
      <c r="D66" s="84"/>
      <c r="E66" s="84"/>
      <c r="F66" s="35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84"/>
      <c r="D67" s="84"/>
      <c r="E67" s="84"/>
      <c r="F67" s="35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84"/>
      <c r="D68" s="84"/>
      <c r="E68" s="84"/>
      <c r="F68" s="35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83" t="n">
        <f aca="false">C70+C71</f>
        <v>0</v>
      </c>
      <c r="D69" s="83" t="n">
        <f aca="false">D70+D71</f>
        <v>0</v>
      </c>
      <c r="E69" s="83" t="n">
        <f aca="false">E70+E71</f>
        <v>0</v>
      </c>
      <c r="F69" s="35" t="n">
        <f aca="false">E69-D69</f>
        <v>0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4" hidden="false" customHeight="true" outlineLevel="0" collapsed="false">
      <c r="A70" s="51" t="s">
        <v>159</v>
      </c>
      <c r="B70" s="73" t="s">
        <v>160</v>
      </c>
      <c r="C70" s="84"/>
      <c r="D70" s="84"/>
      <c r="E70" s="84"/>
      <c r="F70" s="35" t="n">
        <f aca="false">E70-D70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84"/>
      <c r="D71" s="84"/>
      <c r="E71" s="84"/>
      <c r="F71" s="35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99FF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6328125" defaultRowHeight="15" customHeight="true" zeroHeight="false" outlineLevelRow="0" outlineLevelCol="0"/>
  <cols>
    <col collapsed="false" customWidth="true" hidden="false" outlineLevel="0" max="1" min="1" style="0" width="44.63"/>
    <col collapsed="false" customWidth="true" hidden="false" outlineLevel="0" max="2" min="2" style="0" width="6.88"/>
    <col collapsed="false" customWidth="true" hidden="false" outlineLevel="0" max="3" min="3" style="0" width="16.75"/>
    <col collapsed="false" customWidth="true" hidden="false" outlineLevel="0" max="4" min="4" style="0" width="21.12"/>
    <col collapsed="false" customWidth="true" hidden="false" outlineLevel="0" max="5" min="5" style="0" width="21.25"/>
    <col collapsed="false" customWidth="true" hidden="false" outlineLevel="0" max="6" min="6" style="0" width="20.63"/>
    <col collapsed="false" customWidth="true" hidden="false" outlineLevel="0" max="26" min="7" style="0" width="8.63"/>
  </cols>
  <sheetData>
    <row r="1" customFormat="false" ht="30" hidden="false" customHeight="true" outlineLevel="0" collapsed="false">
      <c r="A1" s="17" t="s">
        <v>34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customFormat="false" ht="12.75" hidden="false" customHeight="true" outlineLevel="0" collapsed="false">
      <c r="A2" s="19" t="s">
        <v>35</v>
      </c>
      <c r="B2" s="20"/>
      <c r="C2" s="21"/>
      <c r="D2" s="21"/>
      <c r="E2" s="21"/>
      <c r="F2" s="21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customFormat="false" ht="15" hidden="false" customHeight="true" outlineLevel="0" collapsed="false">
      <c r="A3" s="21" t="s">
        <v>36</v>
      </c>
      <c r="B3" s="23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customFormat="false" ht="19.5" hidden="false" customHeight="true" outlineLevel="0" collapsed="false">
      <c r="A4" s="25"/>
      <c r="B4" s="25"/>
      <c r="C4" s="25"/>
      <c r="D4" s="25"/>
      <c r="E4" s="25"/>
      <c r="F4" s="25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customFormat="false" ht="15.75" hidden="false" customHeight="true" outlineLevel="0" collapsed="false">
      <c r="A5" s="26" t="s">
        <v>37</v>
      </c>
      <c r="B5" s="26"/>
      <c r="C5" s="26"/>
      <c r="D5" s="26"/>
      <c r="E5" s="26"/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customFormat="false" ht="12.75" hidden="false" customHeight="true" outlineLevel="0" collapsed="false">
      <c r="A6" s="27" t="s">
        <v>178</v>
      </c>
      <c r="B6" s="27"/>
      <c r="C6" s="27"/>
      <c r="D6" s="27"/>
      <c r="E6" s="27"/>
      <c r="F6" s="2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customFormat="false" ht="12.75" hidden="false" customHeight="true" outlineLevel="0" collapsed="false">
      <c r="A7" s="28" t="s">
        <v>39</v>
      </c>
      <c r="B7" s="28"/>
      <c r="C7" s="28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customFormat="false" ht="12.75" hidden="false" customHeight="true" outlineLevel="0" collapsed="false">
      <c r="A8" s="29" t="s">
        <v>40</v>
      </c>
      <c r="B8" s="29"/>
      <c r="C8" s="29"/>
      <c r="D8" s="29"/>
      <c r="E8" s="29"/>
      <c r="F8" s="2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customFormat="false" ht="13.5" hidden="false" customHeight="true" outlineLevel="0" collapsed="false">
      <c r="A9" s="17" t="s">
        <v>41</v>
      </c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customFormat="false" ht="12.75" hidden="false" customHeight="true" outlineLevel="0" collapsed="false">
      <c r="A10" s="30" t="s">
        <v>42</v>
      </c>
      <c r="B10" s="31" t="s">
        <v>43</v>
      </c>
      <c r="C10" s="32" t="s">
        <v>44</v>
      </c>
      <c r="D10" s="32" t="s">
        <v>45</v>
      </c>
      <c r="E10" s="32" t="s">
        <v>46</v>
      </c>
      <c r="F10" s="32" t="s">
        <v>47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customFormat="false" ht="38.25" hidden="false" customHeight="true" outlineLevel="0" collapsed="false">
      <c r="A11" s="30"/>
      <c r="B11" s="30"/>
      <c r="C11" s="32" t="s">
        <v>48</v>
      </c>
      <c r="D11" s="32"/>
      <c r="E11" s="32"/>
      <c r="F11" s="32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customFormat="false" ht="18" hidden="false" customHeight="true" outlineLevel="0" collapsed="false">
      <c r="A12" s="34" t="s">
        <v>49</v>
      </c>
      <c r="B12" s="34"/>
      <c r="C12" s="34"/>
      <c r="D12" s="34"/>
      <c r="E12" s="34"/>
      <c r="F12" s="34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customFormat="false" ht="18" hidden="false" customHeight="true" outlineLevel="0" collapsed="false">
      <c r="A13" s="34" t="s">
        <v>50</v>
      </c>
      <c r="B13" s="34"/>
      <c r="C13" s="34"/>
      <c r="D13" s="34"/>
      <c r="E13" s="34"/>
      <c r="F13" s="34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customFormat="false" ht="24.75" hidden="false" customHeight="true" outlineLevel="0" collapsed="false">
      <c r="A14" s="35" t="s">
        <v>51</v>
      </c>
      <c r="B14" s="36" t="s">
        <v>52</v>
      </c>
      <c r="C14" s="91" t="n">
        <f aca="false">C15+C16+C17</f>
        <v>16042.2</v>
      </c>
      <c r="D14" s="91" t="n">
        <f aca="false">D15+D16+D17</f>
        <v>20590</v>
      </c>
      <c r="E14" s="91" t="n">
        <f aca="false">E15+E16+E17</f>
        <v>14795.2</v>
      </c>
      <c r="F14" s="41" t="n">
        <f aca="false">E14-D14</f>
        <v>-5794.8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customFormat="false" ht="14.25" hidden="false" customHeight="true" outlineLevel="0" collapsed="false">
      <c r="A15" s="39" t="s">
        <v>53</v>
      </c>
      <c r="B15" s="40" t="s">
        <v>54</v>
      </c>
      <c r="C15" s="74"/>
      <c r="D15" s="135"/>
      <c r="E15" s="74"/>
      <c r="F15" s="41" t="n">
        <f aca="false">E15-D15</f>
        <v>0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customFormat="false" ht="14.25" hidden="false" customHeight="true" outlineLevel="0" collapsed="false">
      <c r="A16" s="39" t="s">
        <v>55</v>
      </c>
      <c r="B16" s="40" t="s">
        <v>56</v>
      </c>
      <c r="C16" s="74" t="n">
        <v>1169.3</v>
      </c>
      <c r="D16" s="135" t="n">
        <v>2070</v>
      </c>
      <c r="E16" s="74" t="n">
        <v>1585.2</v>
      </c>
      <c r="F16" s="41" t="n">
        <f aca="false">E16-D16</f>
        <v>-484.8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customFormat="false" ht="12.75" hidden="false" customHeight="true" outlineLevel="0" collapsed="false">
      <c r="A17" s="39" t="s">
        <v>57</v>
      </c>
      <c r="B17" s="40" t="s">
        <v>58</v>
      </c>
      <c r="C17" s="74" t="n">
        <v>14872.9</v>
      </c>
      <c r="D17" s="135" t="n">
        <v>18520</v>
      </c>
      <c r="E17" s="74" t="n">
        <v>13210</v>
      </c>
      <c r="F17" s="41" t="n">
        <f aca="false">E17-D17</f>
        <v>-5310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customFormat="false" ht="14.25" hidden="false" customHeight="true" outlineLevel="0" collapsed="false">
      <c r="A18" s="35" t="s">
        <v>59</v>
      </c>
      <c r="B18" s="36" t="s">
        <v>60</v>
      </c>
      <c r="C18" s="74"/>
      <c r="D18" s="135"/>
      <c r="E18" s="74"/>
      <c r="F18" s="41" t="n">
        <f aca="false">E18-D18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customFormat="false" ht="14.25" hidden="false" customHeight="true" outlineLevel="0" collapsed="false">
      <c r="A19" s="35" t="s">
        <v>61</v>
      </c>
      <c r="B19" s="36" t="s">
        <v>62</v>
      </c>
      <c r="C19" s="74"/>
      <c r="D19" s="113"/>
      <c r="E19" s="74"/>
      <c r="F19" s="41" t="n">
        <f aca="false">E19-D19</f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customFormat="false" ht="14.25" hidden="false" customHeight="true" outlineLevel="0" collapsed="false">
      <c r="A20" s="35" t="s">
        <v>63</v>
      </c>
      <c r="B20" s="36" t="s">
        <v>64</v>
      </c>
      <c r="C20" s="74"/>
      <c r="D20" s="113"/>
      <c r="E20" s="74"/>
      <c r="F20" s="41" t="n">
        <f aca="false">E20-D20</f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customFormat="false" ht="14.25" hidden="false" customHeight="true" outlineLevel="0" collapsed="false">
      <c r="A21" s="35" t="s">
        <v>65</v>
      </c>
      <c r="B21" s="36" t="s">
        <v>66</v>
      </c>
      <c r="C21" s="74"/>
      <c r="D21" s="113"/>
      <c r="E21" s="74"/>
      <c r="F21" s="41" t="n">
        <f aca="false">E21-D21</f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customFormat="false" ht="14.25" hidden="false" customHeight="true" outlineLevel="0" collapsed="false">
      <c r="A22" s="35" t="s">
        <v>67</v>
      </c>
      <c r="B22" s="36" t="s">
        <v>68</v>
      </c>
      <c r="C22" s="74" t="n">
        <v>4027</v>
      </c>
      <c r="D22" s="113" t="n">
        <v>2800</v>
      </c>
      <c r="E22" s="74" t="n">
        <v>4525.3</v>
      </c>
      <c r="F22" s="41" t="n">
        <f aca="false">E22-D22</f>
        <v>1725.3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customFormat="false" ht="14.25" hidden="false" customHeight="true" outlineLevel="0" collapsed="false">
      <c r="A23" s="35" t="s">
        <v>69</v>
      </c>
      <c r="B23" s="36" t="s">
        <v>70</v>
      </c>
      <c r="C23" s="74" t="n">
        <v>1971.2</v>
      </c>
      <c r="D23" s="113" t="n">
        <v>1940</v>
      </c>
      <c r="E23" s="74" t="n">
        <v>1444.6</v>
      </c>
      <c r="F23" s="41" t="n">
        <f aca="false">E23-D23</f>
        <v>-495.4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customFormat="false" ht="14.25" hidden="false" customHeight="true" outlineLevel="0" collapsed="false">
      <c r="A24" s="35" t="s">
        <v>71</v>
      </c>
      <c r="B24" s="36" t="s">
        <v>72</v>
      </c>
      <c r="C24" s="74"/>
      <c r="D24" s="113"/>
      <c r="E24" s="74"/>
      <c r="F24" s="41" t="n">
        <f aca="false">E24-D24</f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customFormat="false" ht="15" hidden="false" customHeight="true" outlineLevel="0" collapsed="false">
      <c r="A25" s="42" t="s">
        <v>73</v>
      </c>
      <c r="B25" s="36" t="s">
        <v>74</v>
      </c>
      <c r="C25" s="74" t="n">
        <v>9</v>
      </c>
      <c r="D25" s="113"/>
      <c r="E25" s="74"/>
      <c r="F25" s="41" t="n">
        <f aca="false">E25-D25</f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customFormat="false" ht="27.75" hidden="false" customHeight="true" outlineLevel="0" collapsed="false">
      <c r="A26" s="103" t="s">
        <v>75</v>
      </c>
      <c r="B26" s="104" t="s">
        <v>76</v>
      </c>
      <c r="C26" s="105" t="n">
        <f aca="false">C14+C18+C19+C20+C21+C22-C23-C24-C25</f>
        <v>18089</v>
      </c>
      <c r="D26" s="105" t="n">
        <f aca="false">D14+D18+D19+D20+D21+D22-D23-D24-D25</f>
        <v>21450</v>
      </c>
      <c r="E26" s="105" t="n">
        <f aca="false">E14+E18+E19+E20+E21+E22-E23-E24-E25</f>
        <v>17875.9</v>
      </c>
      <c r="F26" s="183" t="n">
        <f aca="false">E26-D26</f>
        <v>-3574.1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customFormat="false" ht="18" hidden="false" customHeight="true" outlineLevel="0" collapsed="false">
      <c r="A27" s="34" t="s">
        <v>77</v>
      </c>
      <c r="B27" s="34"/>
      <c r="C27" s="34"/>
      <c r="D27" s="34"/>
      <c r="E27" s="34"/>
      <c r="F27" s="34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customFormat="false" ht="23.25" hidden="false" customHeight="true" outlineLevel="0" collapsed="false">
      <c r="A28" s="48" t="s">
        <v>78</v>
      </c>
      <c r="B28" s="36" t="s">
        <v>79</v>
      </c>
      <c r="C28" s="74" t="n">
        <v>16401</v>
      </c>
      <c r="D28" s="113" t="n">
        <v>19525</v>
      </c>
      <c r="E28" s="74" t="n">
        <v>16178</v>
      </c>
      <c r="F28" s="41" t="n">
        <f aca="false">E28-D28</f>
        <v>-3347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customFormat="false" ht="15" hidden="false" customHeight="true" outlineLevel="0" collapsed="false">
      <c r="A29" s="48" t="s">
        <v>80</v>
      </c>
      <c r="B29" s="36" t="s">
        <v>81</v>
      </c>
      <c r="C29" s="91" t="n">
        <f aca="false">SUM(C30:C38)</f>
        <v>1600</v>
      </c>
      <c r="D29" s="91" t="n">
        <f aca="false">SUM(D30:D38)</f>
        <v>1552</v>
      </c>
      <c r="E29" s="91" t="n">
        <f aca="false">SUM(E30:E38)</f>
        <v>1581.6</v>
      </c>
      <c r="F29" s="41" t="n">
        <f aca="false">E29-D29</f>
        <v>29.5999999999999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customFormat="false" ht="15" hidden="false" customHeight="true" outlineLevel="0" collapsed="false">
      <c r="A30" s="51" t="s">
        <v>82</v>
      </c>
      <c r="B30" s="40" t="s">
        <v>83</v>
      </c>
      <c r="C30" s="74" t="n">
        <v>1157.8</v>
      </c>
      <c r="D30" s="113" t="n">
        <v>1090</v>
      </c>
      <c r="E30" s="74" t="n">
        <v>1114.5</v>
      </c>
      <c r="F30" s="41" t="n">
        <f aca="false">E30-D30</f>
        <v>24.5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customFormat="false" ht="15" hidden="false" customHeight="true" outlineLevel="0" collapsed="false">
      <c r="A31" s="51" t="s">
        <v>84</v>
      </c>
      <c r="B31" s="40" t="s">
        <v>85</v>
      </c>
      <c r="C31" s="74" t="n">
        <v>240.1</v>
      </c>
      <c r="D31" s="113" t="n">
        <v>239</v>
      </c>
      <c r="E31" s="74" t="n">
        <v>245.2</v>
      </c>
      <c r="F31" s="41" t="n">
        <f aca="false">E31-D31</f>
        <v>6.19999999999999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customFormat="false" ht="23.25" hidden="false" customHeight="true" outlineLevel="0" collapsed="false">
      <c r="A32" s="51" t="s">
        <v>86</v>
      </c>
      <c r="B32" s="40" t="s">
        <v>87</v>
      </c>
      <c r="C32" s="74" t="n">
        <v>56.4</v>
      </c>
      <c r="D32" s="113" t="n">
        <v>60</v>
      </c>
      <c r="E32" s="74" t="n">
        <v>60.5</v>
      </c>
      <c r="F32" s="41" t="n">
        <f aca="false">E32-D32</f>
        <v>0.5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customFormat="false" ht="15.75" hidden="false" customHeight="true" outlineLevel="0" collapsed="false">
      <c r="A33" s="51" t="s">
        <v>88</v>
      </c>
      <c r="B33" s="40" t="s">
        <v>89</v>
      </c>
      <c r="C33" s="74"/>
      <c r="D33" s="113"/>
      <c r="E33" s="74"/>
      <c r="F33" s="41" t="n">
        <f aca="false">E33-D33</f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customFormat="false" ht="14.25" hidden="false" customHeight="true" outlineLevel="0" collapsed="false">
      <c r="A34" s="51" t="s">
        <v>90</v>
      </c>
      <c r="B34" s="40" t="s">
        <v>91</v>
      </c>
      <c r="C34" s="74"/>
      <c r="D34" s="113"/>
      <c r="E34" s="74"/>
      <c r="F34" s="41" t="n">
        <f aca="false">E34-D34</f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customFormat="false" ht="13.5" hidden="false" customHeight="true" outlineLevel="0" collapsed="false">
      <c r="A35" s="51" t="s">
        <v>92</v>
      </c>
      <c r="B35" s="40" t="s">
        <v>93</v>
      </c>
      <c r="C35" s="74" t="n">
        <v>3.8</v>
      </c>
      <c r="D35" s="113" t="n">
        <v>4</v>
      </c>
      <c r="E35" s="74" t="n">
        <v>4.6</v>
      </c>
      <c r="F35" s="41" t="n">
        <f aca="false">E35-D35</f>
        <v>0.6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customFormat="false" ht="13.5" hidden="false" customHeight="true" outlineLevel="0" collapsed="false">
      <c r="A36" s="51" t="s">
        <v>94</v>
      </c>
      <c r="B36" s="40" t="s">
        <v>95</v>
      </c>
      <c r="C36" s="74" t="n">
        <v>1.3</v>
      </c>
      <c r="D36" s="113" t="n">
        <v>4</v>
      </c>
      <c r="E36" s="74"/>
      <c r="F36" s="41" t="n">
        <f aca="false">E36-D36</f>
        <v>-4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customFormat="false" ht="12" hidden="false" customHeight="true" outlineLevel="0" collapsed="false">
      <c r="A37" s="51" t="s">
        <v>96</v>
      </c>
      <c r="B37" s="40" t="s">
        <v>97</v>
      </c>
      <c r="C37" s="74"/>
      <c r="D37" s="113"/>
      <c r="E37" s="74"/>
      <c r="F37" s="41" t="n">
        <f aca="false">E37-D37</f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customFormat="false" ht="12.75" hidden="false" customHeight="true" outlineLevel="0" collapsed="false">
      <c r="A38" s="51" t="s">
        <v>98</v>
      </c>
      <c r="B38" s="40" t="s">
        <v>99</v>
      </c>
      <c r="C38" s="74" t="n">
        <v>140.6</v>
      </c>
      <c r="D38" s="113" t="n">
        <v>155</v>
      </c>
      <c r="E38" s="74" t="n">
        <v>156.8</v>
      </c>
      <c r="F38" s="41" t="n">
        <f aca="false">E38-D38</f>
        <v>1.80000000000001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customFormat="false" ht="13.5" hidden="false" customHeight="true" outlineLevel="0" collapsed="false">
      <c r="A39" s="48" t="s">
        <v>100</v>
      </c>
      <c r="B39" s="36" t="s">
        <v>101</v>
      </c>
      <c r="C39" s="74"/>
      <c r="D39" s="113"/>
      <c r="E39" s="74"/>
      <c r="F39" s="41" t="n">
        <f aca="false">E39-D39</f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customFormat="false" ht="13.5" hidden="false" customHeight="true" outlineLevel="0" collapsed="false">
      <c r="A40" s="48" t="s">
        <v>102</v>
      </c>
      <c r="B40" s="36" t="s">
        <v>103</v>
      </c>
      <c r="C40" s="74" t="n">
        <v>75</v>
      </c>
      <c r="D40" s="113" t="n">
        <v>58</v>
      </c>
      <c r="E40" s="74" t="n">
        <v>103.1</v>
      </c>
      <c r="F40" s="41" t="n">
        <f aca="false">E40-D40</f>
        <v>45.1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customFormat="false" ht="14.25" hidden="false" customHeight="true" outlineLevel="0" collapsed="false">
      <c r="A41" s="48" t="s">
        <v>104</v>
      </c>
      <c r="B41" s="36" t="s">
        <v>105</v>
      </c>
      <c r="C41" s="74"/>
      <c r="D41" s="113"/>
      <c r="E41" s="74"/>
      <c r="F41" s="41" t="n">
        <f aca="false">E41-D41</f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customFormat="false" ht="12.75" hidden="false" customHeight="true" outlineLevel="0" collapsed="false">
      <c r="A42" s="48" t="s">
        <v>106</v>
      </c>
      <c r="B42" s="36" t="s">
        <v>107</v>
      </c>
      <c r="C42" s="74"/>
      <c r="D42" s="113"/>
      <c r="E42" s="74"/>
      <c r="F42" s="41" t="n">
        <f aca="false">E42-D42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customFormat="false" ht="18" hidden="false" customHeight="true" outlineLevel="0" collapsed="false">
      <c r="A43" s="53" t="s">
        <v>108</v>
      </c>
      <c r="B43" s="54" t="s">
        <v>109</v>
      </c>
      <c r="C43" s="98" t="n">
        <f aca="false">SUM(C28,C29,C39:C42)</f>
        <v>18076</v>
      </c>
      <c r="D43" s="98" t="n">
        <f aca="false">SUM(D28,D29,D39:D42)</f>
        <v>21135</v>
      </c>
      <c r="E43" s="98" t="n">
        <f aca="false">SUM(E28,E29,E39:E42)</f>
        <v>17862.7</v>
      </c>
      <c r="F43" s="120" t="n">
        <f aca="false">E43-D43</f>
        <v>-3272.3</v>
      </c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customFormat="false" ht="18" hidden="false" customHeight="true" outlineLevel="0" collapsed="false">
      <c r="A44" s="34" t="s">
        <v>110</v>
      </c>
      <c r="B44" s="34"/>
      <c r="C44" s="34"/>
      <c r="D44" s="34"/>
      <c r="E44" s="34"/>
      <c r="F44" s="34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customFormat="false" ht="18" hidden="false" customHeight="true" outlineLevel="0" collapsed="false">
      <c r="A45" s="57" t="s">
        <v>111</v>
      </c>
      <c r="B45" s="58" t="s">
        <v>112</v>
      </c>
      <c r="C45" s="185" t="n">
        <f aca="false">SUM(C26,-C43)</f>
        <v>12.9999999999964</v>
      </c>
      <c r="D45" s="185" t="n">
        <f aca="false">SUM(D26,-D43)</f>
        <v>315</v>
      </c>
      <c r="E45" s="185" t="n">
        <f aca="false">SUM(E26,-E43)</f>
        <v>13.2000000000007</v>
      </c>
      <c r="F45" s="186" t="n">
        <f aca="false">E45-D45</f>
        <v>-301.799999999999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customFormat="false" ht="13.5" hidden="false" customHeight="true" outlineLevel="0" collapsed="false">
      <c r="A46" s="61" t="s">
        <v>113</v>
      </c>
      <c r="B46" s="62" t="s">
        <v>114</v>
      </c>
      <c r="C46" s="185" t="n">
        <f aca="false">IF(C45&gt;0,C45,0)</f>
        <v>12.9999999999964</v>
      </c>
      <c r="D46" s="185" t="n">
        <f aca="false">IF(D45&gt;0,D45,0)</f>
        <v>315</v>
      </c>
      <c r="E46" s="185" t="n">
        <f aca="false">IF(E45&gt;0,E45,0)</f>
        <v>13.2000000000007</v>
      </c>
      <c r="F46" s="186" t="n">
        <f aca="false">E46-D46</f>
        <v>-301.799999999999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customFormat="false" ht="14.25" hidden="false" customHeight="true" outlineLevel="0" collapsed="false">
      <c r="A47" s="61" t="s">
        <v>115</v>
      </c>
      <c r="B47" s="62" t="s">
        <v>116</v>
      </c>
      <c r="C47" s="185" t="n">
        <f aca="false">IF(C45&lt;=0,C45,0)</f>
        <v>0</v>
      </c>
      <c r="D47" s="185" t="n">
        <f aca="false">IF(D45&lt;=0,D45,0)</f>
        <v>0</v>
      </c>
      <c r="E47" s="185" t="n">
        <f aca="false">IF(E45&lt;=0,E45,0)</f>
        <v>0</v>
      </c>
      <c r="F47" s="186" t="n">
        <f aca="false">E47-D47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customFormat="false" ht="14.25" hidden="false" customHeight="true" outlineLevel="0" collapsed="false">
      <c r="A48" s="61" t="s">
        <v>117</v>
      </c>
      <c r="B48" s="62" t="s">
        <v>118</v>
      </c>
      <c r="C48" s="185"/>
      <c r="D48" s="185"/>
      <c r="E48" s="185"/>
      <c r="F48" s="186" t="n">
        <f aca="false">E48-D48</f>
        <v>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customFormat="false" ht="14.25" hidden="false" customHeight="true" outlineLevel="0" collapsed="false">
      <c r="A49" s="57" t="s">
        <v>119</v>
      </c>
      <c r="B49" s="58" t="s">
        <v>120</v>
      </c>
      <c r="C49" s="185" t="n">
        <f aca="false">SUM(C45,C48)</f>
        <v>12.9999999999964</v>
      </c>
      <c r="D49" s="185" t="n">
        <f aca="false">SUM(D45,D48)</f>
        <v>315</v>
      </c>
      <c r="E49" s="185" t="n">
        <f aca="false">SUM(E45,E48)</f>
        <v>13.2000000000007</v>
      </c>
      <c r="F49" s="186" t="n">
        <f aca="false">E49-D49</f>
        <v>-301.799999999999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customFormat="false" ht="13.5" hidden="false" customHeight="true" outlineLevel="0" collapsed="false">
      <c r="A50" s="61" t="s">
        <v>121</v>
      </c>
      <c r="B50" s="62" t="s">
        <v>122</v>
      </c>
      <c r="C50" s="185" t="n">
        <f aca="false">IF(C49&gt;0,C49,0)</f>
        <v>12.9999999999964</v>
      </c>
      <c r="D50" s="185" t="n">
        <f aca="false">IF(D49&gt;0,D49,0)</f>
        <v>315</v>
      </c>
      <c r="E50" s="185" t="n">
        <f aca="false">IF(E49&gt;0,E49,0)</f>
        <v>13.2000000000007</v>
      </c>
      <c r="F50" s="186" t="n">
        <f aca="false">E50-D50</f>
        <v>-301.799999999999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customFormat="false" ht="14.25" hidden="false" customHeight="true" outlineLevel="0" collapsed="false">
      <c r="A51" s="61" t="s">
        <v>123</v>
      </c>
      <c r="B51" s="62" t="s">
        <v>124</v>
      </c>
      <c r="C51" s="185" t="n">
        <f aca="false">IF(C49&lt;=0,C49,0)</f>
        <v>0</v>
      </c>
      <c r="D51" s="185" t="n">
        <f aca="false">IF(D49&lt;=0,D49,0)</f>
        <v>0</v>
      </c>
      <c r="E51" s="185" t="n">
        <f aca="false">IF(E49&lt;=0,E49,0)</f>
        <v>0</v>
      </c>
      <c r="F51" s="186" t="n">
        <f aca="false">E51-D51</f>
        <v>0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customFormat="false" ht="15" hidden="false" customHeight="true" outlineLevel="0" collapsed="false">
      <c r="A52" s="57" t="s">
        <v>125</v>
      </c>
      <c r="B52" s="58" t="s">
        <v>126</v>
      </c>
      <c r="C52" s="184" t="n">
        <f aca="false">C50*0.18</f>
        <v>2.33999999999935</v>
      </c>
      <c r="D52" s="184" t="n">
        <f aca="false">D50*0.18</f>
        <v>56.7</v>
      </c>
      <c r="E52" s="184" t="n">
        <f aca="false">E50*0.18</f>
        <v>2.37600000000013</v>
      </c>
      <c r="F52" s="186" t="n">
        <v>0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customFormat="false" ht="18" hidden="false" customHeight="true" outlineLevel="0" collapsed="false">
      <c r="A53" s="57" t="s">
        <v>127</v>
      </c>
      <c r="B53" s="63" t="s">
        <v>128</v>
      </c>
      <c r="C53" s="185" t="n">
        <v>0</v>
      </c>
      <c r="D53" s="185" t="n">
        <f aca="false">SUM(D49,-D52)</f>
        <v>258.3</v>
      </c>
      <c r="E53" s="185" t="n">
        <f aca="false">SUM(E49,-E52)</f>
        <v>10.8240000000006</v>
      </c>
      <c r="F53" s="186" t="n">
        <f aca="false">E53-D53</f>
        <v>-247.475999999999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customFormat="false" ht="15.75" hidden="false" customHeight="true" outlineLevel="0" collapsed="false">
      <c r="A54" s="64" t="s">
        <v>129</v>
      </c>
      <c r="B54" s="65" t="s">
        <v>130</v>
      </c>
      <c r="C54" s="187" t="n">
        <f aca="false">IF(C53&gt;0,C53,0)</f>
        <v>0</v>
      </c>
      <c r="D54" s="187" t="n">
        <f aca="false">IF(D53&gt;0,D53,0)</f>
        <v>258.3</v>
      </c>
      <c r="E54" s="187" t="n">
        <f aca="false">IF(E53&gt;0,E53,0)</f>
        <v>10.8240000000006</v>
      </c>
      <c r="F54" s="186" t="n">
        <f aca="false">E54-D54</f>
        <v>-247.475999999999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customFormat="false" ht="14.25" hidden="false" customHeight="true" outlineLevel="0" collapsed="false">
      <c r="A55" s="64" t="s">
        <v>123</v>
      </c>
      <c r="B55" s="65" t="s">
        <v>131</v>
      </c>
      <c r="C55" s="187" t="n">
        <f aca="false">IF(C53&lt;=0,C53,0)</f>
        <v>0</v>
      </c>
      <c r="D55" s="187" t="n">
        <f aca="false">IF(D53&lt;=0,D53,0)</f>
        <v>0</v>
      </c>
      <c r="E55" s="187" t="n">
        <f aca="false">IF(E53&lt;=0,E53,0)</f>
        <v>0</v>
      </c>
      <c r="F55" s="186" t="n">
        <f aca="false">E55-D55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customFormat="false" ht="18" hidden="false" customHeight="true" outlineLevel="0" collapsed="false">
      <c r="A56" s="34" t="s">
        <v>132</v>
      </c>
      <c r="B56" s="34"/>
      <c r="C56" s="34"/>
      <c r="D56" s="34"/>
      <c r="E56" s="34"/>
      <c r="F56" s="34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customFormat="false" ht="27" hidden="false" customHeight="true" outlineLevel="0" collapsed="false">
      <c r="A57" s="68" t="s">
        <v>133</v>
      </c>
      <c r="B57" s="69" t="s">
        <v>134</v>
      </c>
      <c r="C57" s="79" t="n">
        <f aca="false">SUM(C58:C61)</f>
        <v>855.3</v>
      </c>
      <c r="D57" s="79" t="n">
        <f aca="false">SUM(D58:D61)</f>
        <v>824.2</v>
      </c>
      <c r="E57" s="79" t="n">
        <f aca="false">SUM(E58:E61)</f>
        <v>715.6</v>
      </c>
      <c r="F57" s="188" t="n">
        <f aca="false">E57-D57</f>
        <v>-108.6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customFormat="false" ht="15.75" hidden="false" customHeight="true" outlineLevel="0" collapsed="false">
      <c r="A58" s="72" t="s">
        <v>135</v>
      </c>
      <c r="B58" s="73" t="s">
        <v>136</v>
      </c>
      <c r="C58" s="189" t="n">
        <v>74.1</v>
      </c>
      <c r="D58" s="139" t="n">
        <f aca="false">D52</f>
        <v>56.7</v>
      </c>
      <c r="E58" s="74" t="n">
        <v>6.1</v>
      </c>
      <c r="F58" s="136" t="n">
        <f aca="false">E58-D58</f>
        <v>-50.6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customFormat="false" ht="24" hidden="false" customHeight="true" outlineLevel="0" collapsed="false">
      <c r="A59" s="72" t="s">
        <v>137</v>
      </c>
      <c r="B59" s="73" t="s">
        <v>138</v>
      </c>
      <c r="C59" s="189"/>
      <c r="D59" s="139"/>
      <c r="E59" s="74"/>
      <c r="F59" s="136" t="n">
        <f aca="false">E59-D59</f>
        <v>0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customFormat="false" ht="24" hidden="false" customHeight="true" outlineLevel="0" collapsed="false">
      <c r="A60" s="72" t="s">
        <v>139</v>
      </c>
      <c r="B60" s="73" t="s">
        <v>140</v>
      </c>
      <c r="C60" s="189"/>
      <c r="D60" s="139"/>
      <c r="E60" s="74"/>
      <c r="F60" s="136" t="n">
        <f aca="false">E60-D60</f>
        <v>0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customFormat="false" ht="15" hidden="false" customHeight="true" outlineLevel="0" collapsed="false">
      <c r="A61" s="72" t="s">
        <v>141</v>
      </c>
      <c r="B61" s="73" t="s">
        <v>142</v>
      </c>
      <c r="C61" s="189" t="n">
        <v>781.2</v>
      </c>
      <c r="D61" s="139" t="n">
        <v>767.5</v>
      </c>
      <c r="E61" s="74" t="n">
        <v>709.5</v>
      </c>
      <c r="F61" s="136" t="n">
        <f aca="false">E61-D61</f>
        <v>-58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customFormat="false" ht="22.5" hidden="false" customHeight="true" outlineLevel="0" collapsed="false">
      <c r="A62" s="76" t="s">
        <v>143</v>
      </c>
      <c r="B62" s="77" t="s">
        <v>144</v>
      </c>
      <c r="C62" s="189" t="n">
        <v>69.7</v>
      </c>
      <c r="D62" s="139" t="n">
        <f aca="false">D54*25/100</f>
        <v>64.575</v>
      </c>
      <c r="E62" s="74" t="n">
        <v>26.3</v>
      </c>
      <c r="F62" s="136" t="n">
        <f aca="false">E62-D62</f>
        <v>-38.275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customFormat="false" ht="16.5" hidden="false" customHeight="true" outlineLevel="0" collapsed="false">
      <c r="A63" s="78" t="s">
        <v>145</v>
      </c>
      <c r="B63" s="69" t="s">
        <v>146</v>
      </c>
      <c r="C63" s="190" t="n">
        <v>765</v>
      </c>
      <c r="D63" s="146" t="n">
        <v>710</v>
      </c>
      <c r="E63" s="79" t="n">
        <v>735.1</v>
      </c>
      <c r="F63" s="191" t="n">
        <f aca="false">E63-D63</f>
        <v>25.1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customFormat="false" ht="25.5" hidden="false" customHeight="true" outlineLevel="0" collapsed="false">
      <c r="A64" s="68" t="s">
        <v>147</v>
      </c>
      <c r="B64" s="69" t="s">
        <v>148</v>
      </c>
      <c r="C64" s="79" t="n">
        <f aca="false">C65+C69</f>
        <v>378.1</v>
      </c>
      <c r="D64" s="79" t="n">
        <f aca="false">D65+D69</f>
        <v>227</v>
      </c>
      <c r="E64" s="79" t="n">
        <f aca="false">E65+E69</f>
        <v>205.9</v>
      </c>
      <c r="F64" s="191" t="n">
        <f aca="false">E64-D64</f>
        <v>-21.1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customFormat="false" ht="24" hidden="false" customHeight="true" outlineLevel="0" collapsed="false">
      <c r="A65" s="48" t="s">
        <v>149</v>
      </c>
      <c r="B65" s="36" t="s">
        <v>150</v>
      </c>
      <c r="C65" s="113" t="n">
        <f aca="false">C66+C67+C68</f>
        <v>0</v>
      </c>
      <c r="D65" s="113" t="n">
        <f aca="false">D66+D67+D68</f>
        <v>0</v>
      </c>
      <c r="E65" s="113" t="n">
        <f aca="false">E66+E67+E68</f>
        <v>0</v>
      </c>
      <c r="F65" s="38" t="n">
        <f aca="false">E65-D65</f>
        <v>0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customFormat="false" ht="15.75" hidden="false" customHeight="true" outlineLevel="0" collapsed="false">
      <c r="A66" s="51" t="s">
        <v>151</v>
      </c>
      <c r="B66" s="73" t="s">
        <v>152</v>
      </c>
      <c r="C66" s="74"/>
      <c r="D66" s="113"/>
      <c r="E66" s="74"/>
      <c r="F66" s="38" t="n">
        <f aca="false">E66-D66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customFormat="false" ht="15" hidden="false" customHeight="true" outlineLevel="0" collapsed="false">
      <c r="A67" s="51" t="s">
        <v>153</v>
      </c>
      <c r="B67" s="73" t="s">
        <v>154</v>
      </c>
      <c r="C67" s="74"/>
      <c r="D67" s="113"/>
      <c r="E67" s="74"/>
      <c r="F67" s="38" t="n">
        <f aca="false">E67-D67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customFormat="false" ht="14.25" hidden="false" customHeight="true" outlineLevel="0" collapsed="false">
      <c r="A68" s="51" t="s">
        <v>155</v>
      </c>
      <c r="B68" s="73" t="s">
        <v>156</v>
      </c>
      <c r="C68" s="74"/>
      <c r="D68" s="113"/>
      <c r="E68" s="74"/>
      <c r="F68" s="38" t="n">
        <f aca="false">E68-D68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customFormat="false" ht="14.25" hidden="false" customHeight="true" outlineLevel="0" collapsed="false">
      <c r="A69" s="48" t="s">
        <v>157</v>
      </c>
      <c r="B69" s="36" t="s">
        <v>158</v>
      </c>
      <c r="C69" s="113" t="n">
        <f aca="false">C70+C71</f>
        <v>378.1</v>
      </c>
      <c r="D69" s="113" t="n">
        <f aca="false">D70+D71</f>
        <v>227</v>
      </c>
      <c r="E69" s="113" t="n">
        <f aca="false">E70+E71</f>
        <v>205.9</v>
      </c>
      <c r="F69" s="38" t="n">
        <f aca="false">E69-D69</f>
        <v>-21.1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customFormat="false" ht="23.25" hidden="false" customHeight="true" outlineLevel="0" collapsed="false">
      <c r="A70" s="51" t="s">
        <v>159</v>
      </c>
      <c r="B70" s="73" t="s">
        <v>160</v>
      </c>
      <c r="C70" s="74" t="n">
        <v>378.1</v>
      </c>
      <c r="D70" s="113" t="n">
        <v>227</v>
      </c>
      <c r="E70" s="74" t="n">
        <v>205.9</v>
      </c>
      <c r="F70" s="38" t="n">
        <f aca="false">E70-D70</f>
        <v>-21.1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customFormat="false" ht="14.25" hidden="false" customHeight="true" outlineLevel="0" collapsed="false">
      <c r="A71" s="51" t="s">
        <v>161</v>
      </c>
      <c r="B71" s="73" t="s">
        <v>162</v>
      </c>
      <c r="C71" s="48"/>
      <c r="D71" s="192" t="n">
        <f aca="false">D72+D73+D74</f>
        <v>0</v>
      </c>
      <c r="E71" s="193" t="n">
        <f aca="false">E72+E73+E74</f>
        <v>0</v>
      </c>
      <c r="F71" s="38" t="n">
        <f aca="false">E71-D71</f>
        <v>0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customFormat="false" ht="20.25" hidden="false" customHeight="true" outlineLevel="0" collapsed="false">
      <c r="A72" s="85" t="s">
        <v>163</v>
      </c>
      <c r="B72" s="85"/>
      <c r="C72" s="85"/>
      <c r="D72" s="85"/>
      <c r="E72" s="85"/>
      <c r="F72" s="85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customFormat="false" ht="12" hidden="false" customHeight="true" outlineLevel="0" collapsed="false">
      <c r="A73" s="86" t="s">
        <v>164</v>
      </c>
      <c r="B73" s="86"/>
      <c r="C73" s="87" t="s">
        <v>165</v>
      </c>
      <c r="D73" s="88"/>
      <c r="E73" s="88"/>
      <c r="F73" s="20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customFormat="false" ht="13.5" hidden="false" customHeight="true" outlineLevel="0" collapsed="false">
      <c r="A74" s="85" t="s">
        <v>166</v>
      </c>
      <c r="B74" s="85"/>
      <c r="C74" s="85"/>
      <c r="D74" s="85"/>
      <c r="E74" s="85"/>
      <c r="F74" s="85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customFormat="false" ht="10.5" hidden="false" customHeight="true" outlineLevel="0" collapsed="false">
      <c r="A75" s="86" t="s">
        <v>167</v>
      </c>
      <c r="B75" s="86"/>
      <c r="C75" s="18"/>
      <c r="D75" s="18"/>
      <c r="E75" s="18"/>
      <c r="F75" s="18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customFormat="false" ht="12.75" hidden="false" customHeight="true" outlineLevel="0" collapsed="false">
      <c r="A76" s="18"/>
      <c r="B76" s="89"/>
      <c r="C76" s="90"/>
      <c r="D76" s="90"/>
      <c r="E76" s="90"/>
      <c r="F76" s="9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customFormat="false" ht="12.75" hidden="false" customHeight="true" outlineLevel="0" collapsed="false">
      <c r="A77" s="18"/>
      <c r="B77" s="89"/>
      <c r="C77" s="90"/>
      <c r="D77" s="90"/>
      <c r="E77" s="90"/>
      <c r="F77" s="9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customFormat="false" ht="12.75" hidden="false" customHeight="true" outlineLevel="0" collapsed="false">
      <c r="A78" s="18"/>
      <c r="B78" s="89"/>
      <c r="C78" s="90"/>
      <c r="D78" s="90"/>
      <c r="E78" s="90"/>
      <c r="F78" s="9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customFormat="false" ht="12.75" hidden="false" customHeight="true" outlineLevel="0" collapsed="false">
      <c r="A79" s="18"/>
      <c r="B79" s="89"/>
      <c r="C79" s="90"/>
      <c r="D79" s="90"/>
      <c r="E79" s="90"/>
      <c r="F79" s="9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customFormat="false" ht="12.75" hidden="false" customHeight="true" outlineLevel="0" collapsed="false">
      <c r="A80" s="18"/>
      <c r="B80" s="89"/>
      <c r="C80" s="90"/>
      <c r="D80" s="90"/>
      <c r="E80" s="90"/>
      <c r="F80" s="9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customFormat="false" ht="12.75" hidden="false" customHeight="true" outlineLevel="0" collapsed="false">
      <c r="A81" s="18"/>
      <c r="B81" s="89"/>
      <c r="C81" s="90"/>
      <c r="D81" s="90"/>
      <c r="E81" s="90"/>
      <c r="F81" s="9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customFormat="false" ht="12.75" hidden="false" customHeight="true" outlineLevel="0" collapsed="false">
      <c r="A82" s="18"/>
      <c r="B82" s="89"/>
      <c r="C82" s="90"/>
      <c r="D82" s="90"/>
      <c r="E82" s="90"/>
      <c r="F82" s="9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customFormat="false" ht="12.75" hidden="false" customHeight="true" outlineLevel="0" collapsed="false">
      <c r="A83" s="18"/>
      <c r="B83" s="89"/>
      <c r="C83" s="90"/>
      <c r="D83" s="90"/>
      <c r="E83" s="90"/>
      <c r="F83" s="9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customFormat="false" ht="12.75" hidden="false" customHeight="true" outlineLevel="0" collapsed="false">
      <c r="A84" s="18"/>
      <c r="B84" s="89"/>
      <c r="C84" s="90"/>
      <c r="D84" s="90"/>
      <c r="E84" s="90"/>
      <c r="F84" s="9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customFormat="false" ht="12.75" hidden="false" customHeight="true" outlineLevel="0" collapsed="false">
      <c r="A85" s="18"/>
      <c r="B85" s="89"/>
      <c r="C85" s="90"/>
      <c r="D85" s="90"/>
      <c r="E85" s="90"/>
      <c r="F85" s="9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customFormat="false" ht="12.75" hidden="false" customHeight="true" outlineLevel="0" collapsed="false">
      <c r="A86" s="18"/>
      <c r="B86" s="89"/>
      <c r="C86" s="90"/>
      <c r="D86" s="90"/>
      <c r="E86" s="90"/>
      <c r="F86" s="9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customFormat="false" ht="12.75" hidden="false" customHeight="true" outlineLevel="0" collapsed="false">
      <c r="A87" s="18"/>
      <c r="B87" s="89"/>
      <c r="C87" s="90"/>
      <c r="D87" s="90"/>
      <c r="E87" s="90"/>
      <c r="F87" s="9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customFormat="false" ht="12.75" hidden="false" customHeight="true" outlineLevel="0" collapsed="false">
      <c r="A88" s="18"/>
      <c r="B88" s="89"/>
      <c r="C88" s="90"/>
      <c r="D88" s="90"/>
      <c r="E88" s="90"/>
      <c r="F88" s="9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customFormat="false" ht="12.75" hidden="false" customHeight="true" outlineLevel="0" collapsed="false">
      <c r="A89" s="18"/>
      <c r="B89" s="89"/>
      <c r="C89" s="90"/>
      <c r="D89" s="90"/>
      <c r="E89" s="90"/>
      <c r="F89" s="9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customFormat="false" ht="12.75" hidden="false" customHeight="true" outlineLevel="0" collapsed="false">
      <c r="A90" s="18"/>
      <c r="B90" s="89"/>
      <c r="C90" s="90"/>
      <c r="D90" s="90"/>
      <c r="E90" s="90"/>
      <c r="F90" s="9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customFormat="false" ht="12.75" hidden="false" customHeight="true" outlineLevel="0" collapsed="false">
      <c r="A91" s="18"/>
      <c r="B91" s="89"/>
      <c r="C91" s="90"/>
      <c r="D91" s="90"/>
      <c r="E91" s="90"/>
      <c r="F91" s="9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customFormat="false" ht="12.75" hidden="false" customHeight="true" outlineLevel="0" collapsed="false">
      <c r="A92" s="18"/>
      <c r="B92" s="89"/>
      <c r="C92" s="90"/>
      <c r="D92" s="90"/>
      <c r="E92" s="90"/>
      <c r="F92" s="9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customFormat="false" ht="12.75" hidden="false" customHeight="true" outlineLevel="0" collapsed="false">
      <c r="A93" s="18"/>
      <c r="B93" s="89"/>
      <c r="C93" s="90"/>
      <c r="D93" s="90"/>
      <c r="E93" s="90"/>
      <c r="F93" s="9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customFormat="false" ht="12.75" hidden="false" customHeight="true" outlineLevel="0" collapsed="false">
      <c r="A94" s="18"/>
      <c r="B94" s="89"/>
      <c r="C94" s="90"/>
      <c r="D94" s="90"/>
      <c r="E94" s="90"/>
      <c r="F94" s="9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customFormat="false" ht="12.75" hidden="false" customHeight="true" outlineLevel="0" collapsed="false">
      <c r="A95" s="18"/>
      <c r="B95" s="89"/>
      <c r="C95" s="90"/>
      <c r="D95" s="90"/>
      <c r="E95" s="90"/>
      <c r="F95" s="9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customFormat="false" ht="12.75" hidden="false" customHeight="true" outlineLevel="0" collapsed="false">
      <c r="A96" s="18"/>
      <c r="B96" s="89"/>
      <c r="C96" s="90"/>
      <c r="D96" s="90"/>
      <c r="E96" s="90"/>
      <c r="F96" s="9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customFormat="false" ht="12.75" hidden="false" customHeight="true" outlineLevel="0" collapsed="false">
      <c r="A97" s="18"/>
      <c r="B97" s="89"/>
      <c r="C97" s="90"/>
      <c r="D97" s="90"/>
      <c r="E97" s="90"/>
      <c r="F97" s="9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customFormat="false" ht="12.75" hidden="false" customHeight="true" outlineLevel="0" collapsed="false">
      <c r="A98" s="18"/>
      <c r="B98" s="89"/>
      <c r="C98" s="90"/>
      <c r="D98" s="90"/>
      <c r="E98" s="90"/>
      <c r="F98" s="9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customFormat="false" ht="12.75" hidden="false" customHeight="true" outlineLevel="0" collapsed="false">
      <c r="A99" s="18"/>
      <c r="B99" s="89"/>
      <c r="C99" s="90"/>
      <c r="D99" s="90"/>
      <c r="E99" s="90"/>
      <c r="F99" s="9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customFormat="false" ht="12.75" hidden="false" customHeight="true" outlineLevel="0" collapsed="false">
      <c r="A100" s="18"/>
      <c r="B100" s="89"/>
      <c r="C100" s="90"/>
      <c r="D100" s="90"/>
      <c r="E100" s="90"/>
      <c r="F100" s="9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customFormat="false" ht="12.75" hidden="false" customHeight="true" outlineLevel="0" collapsed="false">
      <c r="A101" s="18"/>
      <c r="B101" s="89"/>
      <c r="C101" s="90"/>
      <c r="D101" s="90"/>
      <c r="E101" s="90"/>
      <c r="F101" s="9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customFormat="false" ht="12.75" hidden="false" customHeight="true" outlineLevel="0" collapsed="false">
      <c r="A102" s="18"/>
      <c r="B102" s="89"/>
      <c r="C102" s="90"/>
      <c r="D102" s="90"/>
      <c r="E102" s="90"/>
      <c r="F102" s="9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customFormat="false" ht="12.75" hidden="false" customHeight="true" outlineLevel="0" collapsed="false">
      <c r="A103" s="18"/>
      <c r="B103" s="89"/>
      <c r="C103" s="90"/>
      <c r="D103" s="90"/>
      <c r="E103" s="90"/>
      <c r="F103" s="9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customFormat="false" ht="12.75" hidden="false" customHeight="true" outlineLevel="0" collapsed="false">
      <c r="A104" s="18"/>
      <c r="B104" s="89"/>
      <c r="C104" s="90"/>
      <c r="D104" s="90"/>
      <c r="E104" s="90"/>
      <c r="F104" s="9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customFormat="false" ht="12.75" hidden="false" customHeight="true" outlineLevel="0" collapsed="false">
      <c r="A105" s="18"/>
      <c r="B105" s="89"/>
      <c r="C105" s="90"/>
      <c r="D105" s="90"/>
      <c r="E105" s="90"/>
      <c r="F105" s="9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customFormat="false" ht="12.75" hidden="false" customHeight="true" outlineLevel="0" collapsed="false">
      <c r="A106" s="18"/>
      <c r="B106" s="89"/>
      <c r="C106" s="90"/>
      <c r="D106" s="90"/>
      <c r="E106" s="90"/>
      <c r="F106" s="9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customFormat="false" ht="12.75" hidden="false" customHeight="true" outlineLevel="0" collapsed="false">
      <c r="A107" s="18"/>
      <c r="B107" s="89"/>
      <c r="C107" s="90"/>
      <c r="D107" s="90"/>
      <c r="E107" s="90"/>
      <c r="F107" s="9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customFormat="false" ht="12.75" hidden="false" customHeight="true" outlineLevel="0" collapsed="false">
      <c r="A108" s="18"/>
      <c r="B108" s="89"/>
      <c r="C108" s="90"/>
      <c r="D108" s="90"/>
      <c r="E108" s="90"/>
      <c r="F108" s="9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customFormat="false" ht="12.75" hidden="false" customHeight="true" outlineLevel="0" collapsed="false">
      <c r="A109" s="18"/>
      <c r="B109" s="89"/>
      <c r="C109" s="90"/>
      <c r="D109" s="90"/>
      <c r="E109" s="90"/>
      <c r="F109" s="9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customFormat="false" ht="12.75" hidden="false" customHeight="true" outlineLevel="0" collapsed="false">
      <c r="A110" s="18"/>
      <c r="B110" s="89"/>
      <c r="C110" s="90"/>
      <c r="D110" s="90"/>
      <c r="E110" s="90"/>
      <c r="F110" s="9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customFormat="false" ht="12.75" hidden="false" customHeight="true" outlineLevel="0" collapsed="false">
      <c r="A111" s="18"/>
      <c r="B111" s="89"/>
      <c r="C111" s="90"/>
      <c r="D111" s="90"/>
      <c r="E111" s="90"/>
      <c r="F111" s="9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customFormat="false" ht="12.75" hidden="false" customHeight="true" outlineLevel="0" collapsed="false">
      <c r="A112" s="18"/>
      <c r="B112" s="89"/>
      <c r="C112" s="90"/>
      <c r="D112" s="90"/>
      <c r="E112" s="90"/>
      <c r="F112" s="9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customFormat="false" ht="12.75" hidden="false" customHeight="true" outlineLevel="0" collapsed="false">
      <c r="A113" s="18"/>
      <c r="B113" s="89"/>
      <c r="C113" s="90"/>
      <c r="D113" s="90"/>
      <c r="E113" s="90"/>
      <c r="F113" s="9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customFormat="false" ht="12.75" hidden="false" customHeight="true" outlineLevel="0" collapsed="false">
      <c r="A114" s="18"/>
      <c r="B114" s="89"/>
      <c r="C114" s="90"/>
      <c r="D114" s="90"/>
      <c r="E114" s="90"/>
      <c r="F114" s="9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customFormat="false" ht="12.75" hidden="false" customHeight="true" outlineLevel="0" collapsed="false">
      <c r="A115" s="18"/>
      <c r="B115" s="89"/>
      <c r="C115" s="90"/>
      <c r="D115" s="90"/>
      <c r="E115" s="90"/>
      <c r="F115" s="9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customFormat="false" ht="12.75" hidden="false" customHeight="true" outlineLevel="0" collapsed="false">
      <c r="A116" s="18"/>
      <c r="B116" s="89"/>
      <c r="C116" s="90"/>
      <c r="D116" s="90"/>
      <c r="E116" s="90"/>
      <c r="F116" s="9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customFormat="false" ht="12.75" hidden="false" customHeight="true" outlineLevel="0" collapsed="false">
      <c r="A117" s="18"/>
      <c r="B117" s="89"/>
      <c r="C117" s="90"/>
      <c r="D117" s="90"/>
      <c r="E117" s="90"/>
      <c r="F117" s="9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customFormat="false" ht="12.75" hidden="false" customHeight="true" outlineLevel="0" collapsed="false">
      <c r="A118" s="18"/>
      <c r="B118" s="89"/>
      <c r="C118" s="90"/>
      <c r="D118" s="90"/>
      <c r="E118" s="90"/>
      <c r="F118" s="9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customFormat="false" ht="12.75" hidden="false" customHeight="true" outlineLevel="0" collapsed="false">
      <c r="A119" s="18"/>
      <c r="B119" s="89"/>
      <c r="C119" s="90"/>
      <c r="D119" s="90"/>
      <c r="E119" s="90"/>
      <c r="F119" s="9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customFormat="false" ht="12.75" hidden="false" customHeight="true" outlineLevel="0" collapsed="false">
      <c r="A120" s="18"/>
      <c r="B120" s="89"/>
      <c r="C120" s="90"/>
      <c r="D120" s="90"/>
      <c r="E120" s="90"/>
      <c r="F120" s="9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customFormat="false" ht="12.75" hidden="false" customHeight="true" outlineLevel="0" collapsed="false">
      <c r="A121" s="18"/>
      <c r="B121" s="89"/>
      <c r="C121" s="90"/>
      <c r="D121" s="90"/>
      <c r="E121" s="90"/>
      <c r="F121" s="9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customFormat="false" ht="12.75" hidden="false" customHeight="true" outlineLevel="0" collapsed="false">
      <c r="A122" s="18"/>
      <c r="B122" s="89"/>
      <c r="C122" s="90"/>
      <c r="D122" s="90"/>
      <c r="E122" s="90"/>
      <c r="F122" s="9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customFormat="false" ht="12.75" hidden="false" customHeight="true" outlineLevel="0" collapsed="false">
      <c r="A123" s="18"/>
      <c r="B123" s="89"/>
      <c r="C123" s="90"/>
      <c r="D123" s="90"/>
      <c r="E123" s="90"/>
      <c r="F123" s="9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customFormat="false" ht="12.75" hidden="false" customHeight="true" outlineLevel="0" collapsed="false">
      <c r="A124" s="18"/>
      <c r="B124" s="89"/>
      <c r="C124" s="90"/>
      <c r="D124" s="90"/>
      <c r="E124" s="90"/>
      <c r="F124" s="9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customFormat="false" ht="12.75" hidden="false" customHeight="true" outlineLevel="0" collapsed="false">
      <c r="A125" s="18"/>
      <c r="B125" s="89"/>
      <c r="C125" s="90"/>
      <c r="D125" s="90"/>
      <c r="E125" s="90"/>
      <c r="F125" s="9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customFormat="false" ht="12.75" hidden="false" customHeight="true" outlineLevel="0" collapsed="false">
      <c r="A126" s="18"/>
      <c r="B126" s="89"/>
      <c r="C126" s="90"/>
      <c r="D126" s="90"/>
      <c r="E126" s="90"/>
      <c r="F126" s="9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customFormat="false" ht="12.75" hidden="false" customHeight="true" outlineLevel="0" collapsed="false">
      <c r="A127" s="18"/>
      <c r="B127" s="89"/>
      <c r="C127" s="90"/>
      <c r="D127" s="90"/>
      <c r="E127" s="90"/>
      <c r="F127" s="9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customFormat="false" ht="12.75" hidden="false" customHeight="true" outlineLevel="0" collapsed="false">
      <c r="A128" s="18"/>
      <c r="B128" s="89"/>
      <c r="C128" s="90"/>
      <c r="D128" s="90"/>
      <c r="E128" s="90"/>
      <c r="F128" s="9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customFormat="false" ht="12.75" hidden="false" customHeight="true" outlineLevel="0" collapsed="false">
      <c r="A129" s="18"/>
      <c r="B129" s="89"/>
      <c r="C129" s="90"/>
      <c r="D129" s="90"/>
      <c r="E129" s="90"/>
      <c r="F129" s="9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customFormat="false" ht="12.75" hidden="false" customHeight="true" outlineLevel="0" collapsed="false">
      <c r="A130" s="18"/>
      <c r="B130" s="89"/>
      <c r="C130" s="90"/>
      <c r="D130" s="90"/>
      <c r="E130" s="90"/>
      <c r="F130" s="9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customFormat="false" ht="12.75" hidden="false" customHeight="true" outlineLevel="0" collapsed="false">
      <c r="A131" s="18"/>
      <c r="B131" s="89"/>
      <c r="C131" s="90"/>
      <c r="D131" s="90"/>
      <c r="E131" s="90"/>
      <c r="F131" s="9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customFormat="false" ht="12.75" hidden="false" customHeight="true" outlineLevel="0" collapsed="false">
      <c r="A132" s="18"/>
      <c r="B132" s="89"/>
      <c r="C132" s="90"/>
      <c r="D132" s="90"/>
      <c r="E132" s="90"/>
      <c r="F132" s="9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customFormat="false" ht="12.75" hidden="false" customHeight="true" outlineLevel="0" collapsed="false">
      <c r="A133" s="18"/>
      <c r="B133" s="89"/>
      <c r="C133" s="90"/>
      <c r="D133" s="90"/>
      <c r="E133" s="90"/>
      <c r="F133" s="9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customFormat="false" ht="12.75" hidden="false" customHeight="true" outlineLevel="0" collapsed="false">
      <c r="A134" s="18"/>
      <c r="B134" s="89"/>
      <c r="C134" s="90"/>
      <c r="D134" s="90"/>
      <c r="E134" s="90"/>
      <c r="F134" s="9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customFormat="false" ht="12.75" hidden="false" customHeight="true" outlineLevel="0" collapsed="false">
      <c r="A135" s="18"/>
      <c r="B135" s="89"/>
      <c r="C135" s="90"/>
      <c r="D135" s="90"/>
      <c r="E135" s="90"/>
      <c r="F135" s="9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customFormat="false" ht="12.75" hidden="false" customHeight="true" outlineLevel="0" collapsed="false">
      <c r="A136" s="18"/>
      <c r="B136" s="89"/>
      <c r="C136" s="90"/>
      <c r="D136" s="90"/>
      <c r="E136" s="90"/>
      <c r="F136" s="9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customFormat="false" ht="12.75" hidden="false" customHeight="true" outlineLevel="0" collapsed="false">
      <c r="A137" s="18"/>
      <c r="B137" s="89"/>
      <c r="C137" s="90"/>
      <c r="D137" s="90"/>
      <c r="E137" s="90"/>
      <c r="F137" s="9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customFormat="false" ht="12.75" hidden="false" customHeight="true" outlineLevel="0" collapsed="false">
      <c r="A138" s="18"/>
      <c r="B138" s="89"/>
      <c r="C138" s="90"/>
      <c r="D138" s="90"/>
      <c r="E138" s="90"/>
      <c r="F138" s="9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customFormat="false" ht="12.75" hidden="false" customHeight="true" outlineLevel="0" collapsed="false">
      <c r="A139" s="18"/>
      <c r="B139" s="89"/>
      <c r="C139" s="90"/>
      <c r="D139" s="90"/>
      <c r="E139" s="90"/>
      <c r="F139" s="9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customFormat="false" ht="12.75" hidden="false" customHeight="true" outlineLevel="0" collapsed="false">
      <c r="A140" s="18"/>
      <c r="B140" s="89"/>
      <c r="C140" s="90"/>
      <c r="D140" s="90"/>
      <c r="E140" s="90"/>
      <c r="F140" s="9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customFormat="false" ht="12.75" hidden="false" customHeight="true" outlineLevel="0" collapsed="false">
      <c r="A141" s="18"/>
      <c r="B141" s="89"/>
      <c r="C141" s="90"/>
      <c r="D141" s="90"/>
      <c r="E141" s="90"/>
      <c r="F141" s="9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customFormat="false" ht="12.75" hidden="false" customHeight="true" outlineLevel="0" collapsed="false">
      <c r="A142" s="18"/>
      <c r="B142" s="89"/>
      <c r="C142" s="90"/>
      <c r="D142" s="90"/>
      <c r="E142" s="90"/>
      <c r="F142" s="9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customFormat="false" ht="12.75" hidden="false" customHeight="true" outlineLevel="0" collapsed="false">
      <c r="A143" s="18"/>
      <c r="B143" s="89"/>
      <c r="C143" s="90"/>
      <c r="D143" s="90"/>
      <c r="E143" s="90"/>
      <c r="F143" s="9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customFormat="false" ht="12.75" hidden="false" customHeight="true" outlineLevel="0" collapsed="false">
      <c r="A144" s="18"/>
      <c r="B144" s="89"/>
      <c r="C144" s="90"/>
      <c r="D144" s="90"/>
      <c r="E144" s="90"/>
      <c r="F144" s="9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customFormat="false" ht="12.75" hidden="false" customHeight="true" outlineLevel="0" collapsed="false">
      <c r="A145" s="18"/>
      <c r="B145" s="89"/>
      <c r="C145" s="90"/>
      <c r="D145" s="90"/>
      <c r="E145" s="90"/>
      <c r="F145" s="9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customFormat="false" ht="12.75" hidden="false" customHeight="true" outlineLevel="0" collapsed="false">
      <c r="A146" s="18"/>
      <c r="B146" s="89"/>
      <c r="C146" s="90"/>
      <c r="D146" s="90"/>
      <c r="E146" s="90"/>
      <c r="F146" s="9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customFormat="false" ht="12.75" hidden="false" customHeight="true" outlineLevel="0" collapsed="false">
      <c r="A147" s="18"/>
      <c r="B147" s="89"/>
      <c r="C147" s="90"/>
      <c r="D147" s="90"/>
      <c r="E147" s="90"/>
      <c r="F147" s="9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customFormat="false" ht="12.75" hidden="false" customHeight="true" outlineLevel="0" collapsed="false">
      <c r="A148" s="18"/>
      <c r="B148" s="89"/>
      <c r="C148" s="90"/>
      <c r="D148" s="90"/>
      <c r="E148" s="90"/>
      <c r="F148" s="9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customFormat="false" ht="12.75" hidden="false" customHeight="true" outlineLevel="0" collapsed="false">
      <c r="A149" s="18"/>
      <c r="B149" s="89"/>
      <c r="C149" s="90"/>
      <c r="D149" s="90"/>
      <c r="E149" s="90"/>
      <c r="F149" s="9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customFormat="false" ht="12.75" hidden="false" customHeight="true" outlineLevel="0" collapsed="false">
      <c r="A150" s="18"/>
      <c r="B150" s="89"/>
      <c r="C150" s="90"/>
      <c r="D150" s="90"/>
      <c r="E150" s="90"/>
      <c r="F150" s="9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customFormat="false" ht="12.75" hidden="false" customHeight="true" outlineLevel="0" collapsed="false">
      <c r="A151" s="18"/>
      <c r="B151" s="89"/>
      <c r="C151" s="90"/>
      <c r="D151" s="90"/>
      <c r="E151" s="90"/>
      <c r="F151" s="9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customFormat="false" ht="12.75" hidden="false" customHeight="true" outlineLevel="0" collapsed="false">
      <c r="A152" s="18"/>
      <c r="B152" s="89"/>
      <c r="C152" s="90"/>
      <c r="D152" s="90"/>
      <c r="E152" s="90"/>
      <c r="F152" s="9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customFormat="false" ht="12.75" hidden="false" customHeight="true" outlineLevel="0" collapsed="false">
      <c r="A153" s="18"/>
      <c r="B153" s="89"/>
      <c r="C153" s="90"/>
      <c r="D153" s="90"/>
      <c r="E153" s="90"/>
      <c r="F153" s="9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customFormat="false" ht="12.75" hidden="false" customHeight="true" outlineLevel="0" collapsed="false">
      <c r="A154" s="18"/>
      <c r="B154" s="89"/>
      <c r="C154" s="90"/>
      <c r="D154" s="90"/>
      <c r="E154" s="90"/>
      <c r="F154" s="9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customFormat="false" ht="12.75" hidden="false" customHeight="true" outlineLevel="0" collapsed="false">
      <c r="A155" s="18"/>
      <c r="B155" s="89"/>
      <c r="C155" s="90"/>
      <c r="D155" s="90"/>
      <c r="E155" s="90"/>
      <c r="F155" s="9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customFormat="false" ht="12.75" hidden="false" customHeight="true" outlineLevel="0" collapsed="false">
      <c r="A156" s="18"/>
      <c r="B156" s="89"/>
      <c r="C156" s="90"/>
      <c r="D156" s="90"/>
      <c r="E156" s="90"/>
      <c r="F156" s="9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customFormat="false" ht="12.75" hidden="false" customHeight="true" outlineLevel="0" collapsed="false">
      <c r="A157" s="18"/>
      <c r="B157" s="89"/>
      <c r="C157" s="90"/>
      <c r="D157" s="90"/>
      <c r="E157" s="90"/>
      <c r="F157" s="9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customFormat="false" ht="12.75" hidden="false" customHeight="true" outlineLevel="0" collapsed="false">
      <c r="A158" s="18"/>
      <c r="B158" s="89"/>
      <c r="C158" s="90"/>
      <c r="D158" s="90"/>
      <c r="E158" s="90"/>
      <c r="F158" s="9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customFormat="false" ht="12.75" hidden="false" customHeight="true" outlineLevel="0" collapsed="false">
      <c r="A159" s="18"/>
      <c r="B159" s="89"/>
      <c r="C159" s="90"/>
      <c r="D159" s="90"/>
      <c r="E159" s="90"/>
      <c r="F159" s="9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customFormat="false" ht="12.75" hidden="false" customHeight="true" outlineLevel="0" collapsed="false">
      <c r="A160" s="18"/>
      <c r="B160" s="89"/>
      <c r="C160" s="90"/>
      <c r="D160" s="90"/>
      <c r="E160" s="90"/>
      <c r="F160" s="9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customFormat="false" ht="12.75" hidden="false" customHeight="true" outlineLevel="0" collapsed="false">
      <c r="A161" s="18"/>
      <c r="B161" s="89"/>
      <c r="C161" s="90"/>
      <c r="D161" s="90"/>
      <c r="E161" s="90"/>
      <c r="F161" s="9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customFormat="false" ht="12.75" hidden="false" customHeight="true" outlineLevel="0" collapsed="false">
      <c r="A162" s="18"/>
      <c r="B162" s="89"/>
      <c r="C162" s="90"/>
      <c r="D162" s="90"/>
      <c r="E162" s="90"/>
      <c r="F162" s="9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customFormat="false" ht="12.75" hidden="false" customHeight="true" outlineLevel="0" collapsed="false">
      <c r="A163" s="18"/>
      <c r="B163" s="89"/>
      <c r="C163" s="90"/>
      <c r="D163" s="90"/>
      <c r="E163" s="90"/>
      <c r="F163" s="9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customFormat="false" ht="12.75" hidden="false" customHeight="true" outlineLevel="0" collapsed="false">
      <c r="A164" s="18"/>
      <c r="B164" s="89"/>
      <c r="C164" s="90"/>
      <c r="D164" s="90"/>
      <c r="E164" s="90"/>
      <c r="F164" s="9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customFormat="false" ht="12.75" hidden="false" customHeight="true" outlineLevel="0" collapsed="false">
      <c r="A165" s="18"/>
      <c r="B165" s="89"/>
      <c r="C165" s="90"/>
      <c r="D165" s="90"/>
      <c r="E165" s="90"/>
      <c r="F165" s="9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customFormat="false" ht="12.75" hidden="false" customHeight="true" outlineLevel="0" collapsed="false">
      <c r="A166" s="18"/>
      <c r="B166" s="89"/>
      <c r="C166" s="90"/>
      <c r="D166" s="90"/>
      <c r="E166" s="90"/>
      <c r="F166" s="9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customFormat="false" ht="12.75" hidden="false" customHeight="true" outlineLevel="0" collapsed="false">
      <c r="A167" s="18"/>
      <c r="B167" s="89"/>
      <c r="C167" s="90"/>
      <c r="D167" s="90"/>
      <c r="E167" s="90"/>
      <c r="F167" s="9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customFormat="false" ht="12.75" hidden="false" customHeight="true" outlineLevel="0" collapsed="false">
      <c r="A168" s="18"/>
      <c r="B168" s="89"/>
      <c r="C168" s="90"/>
      <c r="D168" s="90"/>
      <c r="E168" s="90"/>
      <c r="F168" s="9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customFormat="false" ht="12.75" hidden="false" customHeight="true" outlineLevel="0" collapsed="false">
      <c r="A169" s="18"/>
      <c r="B169" s="89"/>
      <c r="C169" s="90"/>
      <c r="D169" s="90"/>
      <c r="E169" s="90"/>
      <c r="F169" s="9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customFormat="false" ht="12.75" hidden="false" customHeight="true" outlineLevel="0" collapsed="false">
      <c r="A170" s="18"/>
      <c r="B170" s="89"/>
      <c r="C170" s="90"/>
      <c r="D170" s="90"/>
      <c r="E170" s="90"/>
      <c r="F170" s="9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customFormat="false" ht="12.75" hidden="false" customHeight="true" outlineLevel="0" collapsed="false">
      <c r="A171" s="18"/>
      <c r="B171" s="89"/>
      <c r="C171" s="90"/>
      <c r="D171" s="90"/>
      <c r="E171" s="90"/>
      <c r="F171" s="9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customFormat="false" ht="12.75" hidden="false" customHeight="true" outlineLevel="0" collapsed="false">
      <c r="A172" s="18"/>
      <c r="B172" s="89"/>
      <c r="C172" s="90"/>
      <c r="D172" s="90"/>
      <c r="E172" s="90"/>
      <c r="F172" s="9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customFormat="false" ht="12.75" hidden="false" customHeight="true" outlineLevel="0" collapsed="false">
      <c r="A173" s="18"/>
      <c r="B173" s="89"/>
      <c r="C173" s="90"/>
      <c r="D173" s="90"/>
      <c r="E173" s="90"/>
      <c r="F173" s="9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customFormat="false" ht="12.75" hidden="false" customHeight="true" outlineLevel="0" collapsed="false">
      <c r="A174" s="18"/>
      <c r="B174" s="89"/>
      <c r="C174" s="90"/>
      <c r="D174" s="90"/>
      <c r="E174" s="90"/>
      <c r="F174" s="9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customFormat="false" ht="12.75" hidden="false" customHeight="true" outlineLevel="0" collapsed="false">
      <c r="A175" s="18"/>
      <c r="B175" s="89"/>
      <c r="C175" s="90"/>
      <c r="D175" s="90"/>
      <c r="E175" s="90"/>
      <c r="F175" s="9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customFormat="false" ht="12.75" hidden="false" customHeight="true" outlineLevel="0" collapsed="false">
      <c r="A176" s="18"/>
      <c r="B176" s="89"/>
      <c r="C176" s="90"/>
      <c r="D176" s="90"/>
      <c r="E176" s="90"/>
      <c r="F176" s="9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customFormat="false" ht="12.75" hidden="false" customHeight="true" outlineLevel="0" collapsed="false">
      <c r="A177" s="18"/>
      <c r="B177" s="89"/>
      <c r="C177" s="90"/>
      <c r="D177" s="90"/>
      <c r="E177" s="90"/>
      <c r="F177" s="9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customFormat="false" ht="12.75" hidden="false" customHeight="true" outlineLevel="0" collapsed="false">
      <c r="A178" s="18"/>
      <c r="B178" s="89"/>
      <c r="C178" s="90"/>
      <c r="D178" s="90"/>
      <c r="E178" s="90"/>
      <c r="F178" s="9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customFormat="false" ht="12.75" hidden="false" customHeight="true" outlineLevel="0" collapsed="false">
      <c r="A179" s="18"/>
      <c r="B179" s="89"/>
      <c r="C179" s="90"/>
      <c r="D179" s="90"/>
      <c r="E179" s="90"/>
      <c r="F179" s="9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customFormat="false" ht="12.75" hidden="false" customHeight="true" outlineLevel="0" collapsed="false">
      <c r="A180" s="18"/>
      <c r="B180" s="89"/>
      <c r="C180" s="90"/>
      <c r="D180" s="90"/>
      <c r="E180" s="90"/>
      <c r="F180" s="9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customFormat="false" ht="12.75" hidden="false" customHeight="true" outlineLevel="0" collapsed="false">
      <c r="A181" s="18"/>
      <c r="B181" s="89"/>
      <c r="C181" s="90"/>
      <c r="D181" s="90"/>
      <c r="E181" s="90"/>
      <c r="F181" s="9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customFormat="false" ht="12.75" hidden="false" customHeight="true" outlineLevel="0" collapsed="false">
      <c r="A182" s="18"/>
      <c r="B182" s="89"/>
      <c r="C182" s="90"/>
      <c r="D182" s="90"/>
      <c r="E182" s="90"/>
      <c r="F182" s="9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customFormat="false" ht="12.75" hidden="false" customHeight="true" outlineLevel="0" collapsed="false">
      <c r="A183" s="18"/>
      <c r="B183" s="89"/>
      <c r="C183" s="90"/>
      <c r="D183" s="90"/>
      <c r="E183" s="90"/>
      <c r="F183" s="9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customFormat="false" ht="12.75" hidden="false" customHeight="true" outlineLevel="0" collapsed="false">
      <c r="A184" s="18"/>
      <c r="B184" s="89"/>
      <c r="C184" s="90"/>
      <c r="D184" s="90"/>
      <c r="E184" s="90"/>
      <c r="F184" s="9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customFormat="false" ht="12.75" hidden="false" customHeight="true" outlineLevel="0" collapsed="false">
      <c r="A185" s="18"/>
      <c r="B185" s="89"/>
      <c r="C185" s="90"/>
      <c r="D185" s="90"/>
      <c r="E185" s="90"/>
      <c r="F185" s="9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customFormat="false" ht="12.75" hidden="false" customHeight="true" outlineLevel="0" collapsed="false">
      <c r="A186" s="18"/>
      <c r="B186" s="89"/>
      <c r="C186" s="90"/>
      <c r="D186" s="90"/>
      <c r="E186" s="90"/>
      <c r="F186" s="9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customFormat="false" ht="12.75" hidden="false" customHeight="true" outlineLevel="0" collapsed="false">
      <c r="A187" s="18"/>
      <c r="B187" s="89"/>
      <c r="C187" s="90"/>
      <c r="D187" s="90"/>
      <c r="E187" s="90"/>
      <c r="F187" s="9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customFormat="false" ht="12.75" hidden="false" customHeight="true" outlineLevel="0" collapsed="false">
      <c r="A188" s="18"/>
      <c r="B188" s="89"/>
      <c r="C188" s="90"/>
      <c r="D188" s="90"/>
      <c r="E188" s="90"/>
      <c r="F188" s="9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customFormat="false" ht="12.75" hidden="false" customHeight="true" outlineLevel="0" collapsed="false">
      <c r="A189" s="18"/>
      <c r="B189" s="89"/>
      <c r="C189" s="90"/>
      <c r="D189" s="90"/>
      <c r="E189" s="90"/>
      <c r="F189" s="9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customFormat="false" ht="12.75" hidden="false" customHeight="true" outlineLevel="0" collapsed="false">
      <c r="A190" s="18"/>
      <c r="B190" s="89"/>
      <c r="C190" s="90"/>
      <c r="D190" s="90"/>
      <c r="E190" s="90"/>
      <c r="F190" s="9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customFormat="false" ht="12.75" hidden="false" customHeight="true" outlineLevel="0" collapsed="false">
      <c r="A191" s="18"/>
      <c r="B191" s="89"/>
      <c r="C191" s="90"/>
      <c r="D191" s="90"/>
      <c r="E191" s="90"/>
      <c r="F191" s="9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customFormat="false" ht="12.75" hidden="false" customHeight="true" outlineLevel="0" collapsed="false">
      <c r="A192" s="18"/>
      <c r="B192" s="89"/>
      <c r="C192" s="90"/>
      <c r="D192" s="90"/>
      <c r="E192" s="90"/>
      <c r="F192" s="9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customFormat="false" ht="12.75" hidden="false" customHeight="true" outlineLevel="0" collapsed="false">
      <c r="A193" s="18"/>
      <c r="B193" s="89"/>
      <c r="C193" s="90"/>
      <c r="D193" s="90"/>
      <c r="E193" s="90"/>
      <c r="F193" s="9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customFormat="false" ht="12.75" hidden="false" customHeight="true" outlineLevel="0" collapsed="false">
      <c r="A194" s="18"/>
      <c r="B194" s="89"/>
      <c r="C194" s="90"/>
      <c r="D194" s="90"/>
      <c r="E194" s="90"/>
      <c r="F194" s="9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customFormat="false" ht="12.75" hidden="false" customHeight="true" outlineLevel="0" collapsed="false">
      <c r="A195" s="18"/>
      <c r="B195" s="89"/>
      <c r="C195" s="90"/>
      <c r="D195" s="90"/>
      <c r="E195" s="90"/>
      <c r="F195" s="9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customFormat="false" ht="12.75" hidden="false" customHeight="true" outlineLevel="0" collapsed="false">
      <c r="A196" s="18"/>
      <c r="B196" s="89"/>
      <c r="C196" s="90"/>
      <c r="D196" s="90"/>
      <c r="E196" s="90"/>
      <c r="F196" s="9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customFormat="false" ht="12.75" hidden="false" customHeight="true" outlineLevel="0" collapsed="false">
      <c r="A197" s="18"/>
      <c r="B197" s="89"/>
      <c r="C197" s="90"/>
      <c r="D197" s="90"/>
      <c r="E197" s="90"/>
      <c r="F197" s="9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customFormat="false" ht="12.75" hidden="false" customHeight="true" outlineLevel="0" collapsed="false">
      <c r="A198" s="18"/>
      <c r="B198" s="89"/>
      <c r="C198" s="90"/>
      <c r="D198" s="90"/>
      <c r="E198" s="90"/>
      <c r="F198" s="9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customFormat="false" ht="12.75" hidden="false" customHeight="true" outlineLevel="0" collapsed="false">
      <c r="A199" s="18"/>
      <c r="B199" s="89"/>
      <c r="C199" s="90"/>
      <c r="D199" s="90"/>
      <c r="E199" s="90"/>
      <c r="F199" s="9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customFormat="false" ht="12.75" hidden="false" customHeight="true" outlineLevel="0" collapsed="false">
      <c r="A200" s="18"/>
      <c r="B200" s="89"/>
      <c r="C200" s="90"/>
      <c r="D200" s="90"/>
      <c r="E200" s="90"/>
      <c r="F200" s="9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customFormat="false" ht="12.75" hidden="false" customHeight="true" outlineLevel="0" collapsed="false">
      <c r="A201" s="18"/>
      <c r="B201" s="89"/>
      <c r="C201" s="90"/>
      <c r="D201" s="90"/>
      <c r="E201" s="90"/>
      <c r="F201" s="9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customFormat="false" ht="12.75" hidden="false" customHeight="true" outlineLevel="0" collapsed="false">
      <c r="A202" s="18"/>
      <c r="B202" s="89"/>
      <c r="C202" s="90"/>
      <c r="D202" s="90"/>
      <c r="E202" s="90"/>
      <c r="F202" s="9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customFormat="false" ht="12.75" hidden="false" customHeight="true" outlineLevel="0" collapsed="false">
      <c r="A203" s="18"/>
      <c r="B203" s="89"/>
      <c r="C203" s="90"/>
      <c r="D203" s="90"/>
      <c r="E203" s="90"/>
      <c r="F203" s="9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customFormat="false" ht="12.75" hidden="false" customHeight="true" outlineLevel="0" collapsed="false">
      <c r="A204" s="18"/>
      <c r="B204" s="89"/>
      <c r="C204" s="90"/>
      <c r="D204" s="90"/>
      <c r="E204" s="90"/>
      <c r="F204" s="9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customFormat="false" ht="12.75" hidden="false" customHeight="true" outlineLevel="0" collapsed="false">
      <c r="A205" s="18"/>
      <c r="B205" s="89"/>
      <c r="C205" s="90"/>
      <c r="D205" s="90"/>
      <c r="E205" s="90"/>
      <c r="F205" s="9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customFormat="false" ht="12.75" hidden="false" customHeight="true" outlineLevel="0" collapsed="false">
      <c r="A206" s="18"/>
      <c r="B206" s="89"/>
      <c r="C206" s="90"/>
      <c r="D206" s="90"/>
      <c r="E206" s="90"/>
      <c r="F206" s="9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customFormat="false" ht="12.75" hidden="false" customHeight="true" outlineLevel="0" collapsed="false">
      <c r="A207" s="18"/>
      <c r="B207" s="89"/>
      <c r="C207" s="90"/>
      <c r="D207" s="90"/>
      <c r="E207" s="90"/>
      <c r="F207" s="9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customFormat="false" ht="12.75" hidden="false" customHeight="true" outlineLevel="0" collapsed="false">
      <c r="A208" s="18"/>
      <c r="B208" s="89"/>
      <c r="C208" s="90"/>
      <c r="D208" s="90"/>
      <c r="E208" s="90"/>
      <c r="F208" s="9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customFormat="false" ht="12.75" hidden="false" customHeight="true" outlineLevel="0" collapsed="false">
      <c r="A209" s="18"/>
      <c r="B209" s="89"/>
      <c r="C209" s="90"/>
      <c r="D209" s="90"/>
      <c r="E209" s="90"/>
      <c r="F209" s="9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customFormat="false" ht="12.75" hidden="false" customHeight="true" outlineLevel="0" collapsed="false">
      <c r="A210" s="18"/>
      <c r="B210" s="89"/>
      <c r="C210" s="90"/>
      <c r="D210" s="90"/>
      <c r="E210" s="90"/>
      <c r="F210" s="9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customFormat="false" ht="12.75" hidden="false" customHeight="true" outlineLevel="0" collapsed="false">
      <c r="A211" s="18"/>
      <c r="B211" s="89"/>
      <c r="C211" s="90"/>
      <c r="D211" s="90"/>
      <c r="E211" s="90"/>
      <c r="F211" s="9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customFormat="false" ht="12.75" hidden="false" customHeight="true" outlineLevel="0" collapsed="false">
      <c r="A212" s="18"/>
      <c r="B212" s="89"/>
      <c r="C212" s="90"/>
      <c r="D212" s="90"/>
      <c r="E212" s="90"/>
      <c r="F212" s="9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customFormat="false" ht="12.75" hidden="false" customHeight="true" outlineLevel="0" collapsed="false">
      <c r="A213" s="18"/>
      <c r="B213" s="89"/>
      <c r="C213" s="90"/>
      <c r="D213" s="90"/>
      <c r="E213" s="90"/>
      <c r="F213" s="9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customFormat="false" ht="12.75" hidden="false" customHeight="true" outlineLevel="0" collapsed="false">
      <c r="A214" s="18"/>
      <c r="B214" s="89"/>
      <c r="C214" s="90"/>
      <c r="D214" s="90"/>
      <c r="E214" s="90"/>
      <c r="F214" s="9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customFormat="false" ht="12.75" hidden="false" customHeight="true" outlineLevel="0" collapsed="false">
      <c r="A215" s="18"/>
      <c r="B215" s="89"/>
      <c r="C215" s="90"/>
      <c r="D215" s="90"/>
      <c r="E215" s="90"/>
      <c r="F215" s="9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customFormat="false" ht="12.75" hidden="false" customHeight="true" outlineLevel="0" collapsed="false">
      <c r="A216" s="18"/>
      <c r="B216" s="89"/>
      <c r="C216" s="90"/>
      <c r="D216" s="90"/>
      <c r="E216" s="90"/>
      <c r="F216" s="9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customFormat="false" ht="12.75" hidden="false" customHeight="true" outlineLevel="0" collapsed="false">
      <c r="A217" s="18"/>
      <c r="B217" s="89"/>
      <c r="C217" s="90"/>
      <c r="D217" s="90"/>
      <c r="E217" s="90"/>
      <c r="F217" s="9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customFormat="false" ht="12.75" hidden="false" customHeight="true" outlineLevel="0" collapsed="false">
      <c r="A218" s="18"/>
      <c r="B218" s="89"/>
      <c r="C218" s="90"/>
      <c r="D218" s="90"/>
      <c r="E218" s="90"/>
      <c r="F218" s="9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customFormat="false" ht="12.75" hidden="false" customHeight="true" outlineLevel="0" collapsed="false">
      <c r="A219" s="18"/>
      <c r="B219" s="89"/>
      <c r="C219" s="90"/>
      <c r="D219" s="90"/>
      <c r="E219" s="90"/>
      <c r="F219" s="9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customFormat="false" ht="12.75" hidden="false" customHeight="true" outlineLevel="0" collapsed="false">
      <c r="A220" s="18"/>
      <c r="B220" s="89"/>
      <c r="C220" s="90"/>
      <c r="D220" s="90"/>
      <c r="E220" s="90"/>
      <c r="F220" s="9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customFormat="false" ht="12.75" hidden="false" customHeight="true" outlineLevel="0" collapsed="false">
      <c r="A221" s="18"/>
      <c r="B221" s="89"/>
      <c r="C221" s="90"/>
      <c r="D221" s="90"/>
      <c r="E221" s="90"/>
      <c r="F221" s="9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customFormat="false" ht="12.75" hidden="false" customHeight="true" outlineLevel="0" collapsed="false">
      <c r="A222" s="18"/>
      <c r="B222" s="89"/>
      <c r="C222" s="90"/>
      <c r="D222" s="90"/>
      <c r="E222" s="90"/>
      <c r="F222" s="9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customFormat="false" ht="12.75" hidden="false" customHeight="true" outlineLevel="0" collapsed="false">
      <c r="A223" s="18"/>
      <c r="B223" s="89"/>
      <c r="C223" s="90"/>
      <c r="D223" s="90"/>
      <c r="E223" s="90"/>
      <c r="F223" s="9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customFormat="false" ht="12.75" hidden="false" customHeight="true" outlineLevel="0" collapsed="false">
      <c r="A224" s="18"/>
      <c r="B224" s="89"/>
      <c r="C224" s="90"/>
      <c r="D224" s="90"/>
      <c r="E224" s="90"/>
      <c r="F224" s="9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customFormat="false" ht="12.75" hidden="false" customHeight="true" outlineLevel="0" collapsed="false">
      <c r="A225" s="18"/>
      <c r="B225" s="89"/>
      <c r="C225" s="90"/>
      <c r="D225" s="90"/>
      <c r="E225" s="90"/>
      <c r="F225" s="9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customFormat="false" ht="12.75" hidden="false" customHeight="true" outlineLevel="0" collapsed="false">
      <c r="A226" s="18"/>
      <c r="B226" s="89"/>
      <c r="C226" s="90"/>
      <c r="D226" s="90"/>
      <c r="E226" s="90"/>
      <c r="F226" s="9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customFormat="false" ht="12.75" hidden="false" customHeight="true" outlineLevel="0" collapsed="false">
      <c r="A227" s="18"/>
      <c r="B227" s="89"/>
      <c r="C227" s="90"/>
      <c r="D227" s="90"/>
      <c r="E227" s="90"/>
      <c r="F227" s="9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customFormat="false" ht="12.75" hidden="false" customHeight="true" outlineLevel="0" collapsed="false">
      <c r="A228" s="18"/>
      <c r="B228" s="89"/>
      <c r="C228" s="90"/>
      <c r="D228" s="90"/>
      <c r="E228" s="90"/>
      <c r="F228" s="9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customFormat="false" ht="12.75" hidden="false" customHeight="true" outlineLevel="0" collapsed="false">
      <c r="A229" s="18"/>
      <c r="B229" s="89"/>
      <c r="C229" s="90"/>
      <c r="D229" s="90"/>
      <c r="E229" s="90"/>
      <c r="F229" s="9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customFormat="false" ht="12.75" hidden="false" customHeight="true" outlineLevel="0" collapsed="false">
      <c r="A230" s="18"/>
      <c r="B230" s="89"/>
      <c r="C230" s="90"/>
      <c r="D230" s="90"/>
      <c r="E230" s="90"/>
      <c r="F230" s="9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customFormat="false" ht="12.75" hidden="false" customHeight="true" outlineLevel="0" collapsed="false">
      <c r="A231" s="18"/>
      <c r="B231" s="89"/>
      <c r="C231" s="90"/>
      <c r="D231" s="90"/>
      <c r="E231" s="90"/>
      <c r="F231" s="9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customFormat="false" ht="12.75" hidden="false" customHeight="true" outlineLevel="0" collapsed="false">
      <c r="A232" s="18"/>
      <c r="B232" s="89"/>
      <c r="C232" s="90"/>
      <c r="D232" s="90"/>
      <c r="E232" s="90"/>
      <c r="F232" s="9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customFormat="false" ht="12.75" hidden="false" customHeight="true" outlineLevel="0" collapsed="false">
      <c r="A233" s="18"/>
      <c r="B233" s="89"/>
      <c r="C233" s="90"/>
      <c r="D233" s="90"/>
      <c r="E233" s="90"/>
      <c r="F233" s="9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customFormat="false" ht="12.75" hidden="false" customHeight="true" outlineLevel="0" collapsed="false">
      <c r="A234" s="18"/>
      <c r="B234" s="89"/>
      <c r="C234" s="90"/>
      <c r="D234" s="90"/>
      <c r="E234" s="90"/>
      <c r="F234" s="9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customFormat="false" ht="12.75" hidden="false" customHeight="true" outlineLevel="0" collapsed="false">
      <c r="A235" s="18"/>
      <c r="B235" s="89"/>
      <c r="C235" s="90"/>
      <c r="D235" s="90"/>
      <c r="E235" s="90"/>
      <c r="F235" s="9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customFormat="false" ht="12.75" hidden="false" customHeight="true" outlineLevel="0" collapsed="false">
      <c r="A236" s="18"/>
      <c r="B236" s="89"/>
      <c r="C236" s="90"/>
      <c r="D236" s="90"/>
      <c r="E236" s="90"/>
      <c r="F236" s="9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customFormat="false" ht="12.75" hidden="false" customHeight="true" outlineLevel="0" collapsed="false">
      <c r="A237" s="18"/>
      <c r="B237" s="89"/>
      <c r="C237" s="90"/>
      <c r="D237" s="90"/>
      <c r="E237" s="90"/>
      <c r="F237" s="9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customFormat="false" ht="12.75" hidden="false" customHeight="true" outlineLevel="0" collapsed="false">
      <c r="A238" s="18"/>
      <c r="B238" s="89"/>
      <c r="C238" s="90"/>
      <c r="D238" s="90"/>
      <c r="E238" s="90"/>
      <c r="F238" s="9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customFormat="false" ht="12.75" hidden="false" customHeight="true" outlineLevel="0" collapsed="false">
      <c r="A239" s="18"/>
      <c r="B239" s="89"/>
      <c r="C239" s="90"/>
      <c r="D239" s="90"/>
      <c r="E239" s="90"/>
      <c r="F239" s="9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customFormat="false" ht="12.75" hidden="false" customHeight="true" outlineLevel="0" collapsed="false">
      <c r="A240" s="18"/>
      <c r="B240" s="89"/>
      <c r="C240" s="90"/>
      <c r="D240" s="90"/>
      <c r="E240" s="90"/>
      <c r="F240" s="9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customFormat="false" ht="12.75" hidden="false" customHeight="true" outlineLevel="0" collapsed="false">
      <c r="A241" s="18"/>
      <c r="B241" s="89"/>
      <c r="C241" s="90"/>
      <c r="D241" s="90"/>
      <c r="E241" s="90"/>
      <c r="F241" s="9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customFormat="false" ht="12.75" hidden="false" customHeight="true" outlineLevel="0" collapsed="false">
      <c r="A242" s="18"/>
      <c r="B242" s="89"/>
      <c r="C242" s="90"/>
      <c r="D242" s="90"/>
      <c r="E242" s="90"/>
      <c r="F242" s="9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customFormat="false" ht="12.75" hidden="false" customHeight="true" outlineLevel="0" collapsed="false">
      <c r="A243" s="18"/>
      <c r="B243" s="89"/>
      <c r="C243" s="90"/>
      <c r="D243" s="90"/>
      <c r="E243" s="90"/>
      <c r="F243" s="9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customFormat="false" ht="12.75" hidden="false" customHeight="true" outlineLevel="0" collapsed="false">
      <c r="A244" s="18"/>
      <c r="B244" s="89"/>
      <c r="C244" s="90"/>
      <c r="D244" s="90"/>
      <c r="E244" s="90"/>
      <c r="F244" s="9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customFormat="false" ht="12.75" hidden="false" customHeight="true" outlineLevel="0" collapsed="false">
      <c r="A245" s="18"/>
      <c r="B245" s="89"/>
      <c r="C245" s="90"/>
      <c r="D245" s="90"/>
      <c r="E245" s="90"/>
      <c r="F245" s="9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customFormat="false" ht="12.75" hidden="false" customHeight="true" outlineLevel="0" collapsed="false">
      <c r="A246" s="18"/>
      <c r="B246" s="89"/>
      <c r="C246" s="90"/>
      <c r="D246" s="90"/>
      <c r="E246" s="90"/>
      <c r="F246" s="9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customFormat="false" ht="12.75" hidden="false" customHeight="true" outlineLevel="0" collapsed="false">
      <c r="A247" s="18"/>
      <c r="B247" s="89"/>
      <c r="C247" s="90"/>
      <c r="D247" s="90"/>
      <c r="E247" s="90"/>
      <c r="F247" s="9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customFormat="false" ht="12.75" hidden="false" customHeight="true" outlineLevel="0" collapsed="false">
      <c r="A248" s="18"/>
      <c r="B248" s="89"/>
      <c r="C248" s="90"/>
      <c r="D248" s="90"/>
      <c r="E248" s="90"/>
      <c r="F248" s="9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customFormat="false" ht="12.75" hidden="false" customHeight="true" outlineLevel="0" collapsed="false">
      <c r="A249" s="18"/>
      <c r="B249" s="89"/>
      <c r="C249" s="90"/>
      <c r="D249" s="90"/>
      <c r="E249" s="90"/>
      <c r="F249" s="9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customFormat="false" ht="12.75" hidden="false" customHeight="true" outlineLevel="0" collapsed="false">
      <c r="A250" s="18"/>
      <c r="B250" s="89"/>
      <c r="C250" s="90"/>
      <c r="D250" s="90"/>
      <c r="E250" s="90"/>
      <c r="F250" s="9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customFormat="false" ht="12.75" hidden="false" customHeight="true" outlineLevel="0" collapsed="false">
      <c r="A251" s="18"/>
      <c r="B251" s="89"/>
      <c r="C251" s="90"/>
      <c r="D251" s="90"/>
      <c r="E251" s="90"/>
      <c r="F251" s="9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customFormat="false" ht="12.75" hidden="false" customHeight="true" outlineLevel="0" collapsed="false">
      <c r="A252" s="18"/>
      <c r="B252" s="89"/>
      <c r="C252" s="90"/>
      <c r="D252" s="90"/>
      <c r="E252" s="90"/>
      <c r="F252" s="9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customFormat="false" ht="12.75" hidden="false" customHeight="true" outlineLevel="0" collapsed="false">
      <c r="A253" s="18"/>
      <c r="B253" s="89"/>
      <c r="C253" s="90"/>
      <c r="D253" s="90"/>
      <c r="E253" s="90"/>
      <c r="F253" s="9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customFormat="false" ht="12.75" hidden="false" customHeight="true" outlineLevel="0" collapsed="false">
      <c r="A254" s="18"/>
      <c r="B254" s="89"/>
      <c r="C254" s="90"/>
      <c r="D254" s="90"/>
      <c r="E254" s="90"/>
      <c r="F254" s="9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customFormat="false" ht="12.75" hidden="false" customHeight="true" outlineLevel="0" collapsed="false">
      <c r="A255" s="18"/>
      <c r="B255" s="89"/>
      <c r="C255" s="90"/>
      <c r="D255" s="90"/>
      <c r="E255" s="90"/>
      <c r="F255" s="9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customFormat="false" ht="12.75" hidden="false" customHeight="true" outlineLevel="0" collapsed="false">
      <c r="A256" s="18"/>
      <c r="B256" s="89"/>
      <c r="C256" s="90"/>
      <c r="D256" s="90"/>
      <c r="E256" s="90"/>
      <c r="F256" s="9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customFormat="false" ht="12.75" hidden="false" customHeight="true" outlineLevel="0" collapsed="false">
      <c r="A257" s="18"/>
      <c r="B257" s="89"/>
      <c r="C257" s="90"/>
      <c r="D257" s="90"/>
      <c r="E257" s="90"/>
      <c r="F257" s="9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customFormat="false" ht="12.75" hidden="false" customHeight="true" outlineLevel="0" collapsed="false">
      <c r="A258" s="18"/>
      <c r="B258" s="89"/>
      <c r="C258" s="90"/>
      <c r="D258" s="90"/>
      <c r="E258" s="90"/>
      <c r="F258" s="9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customFormat="false" ht="12.75" hidden="false" customHeight="true" outlineLevel="0" collapsed="false">
      <c r="A259" s="18"/>
      <c r="B259" s="89"/>
      <c r="C259" s="90"/>
      <c r="D259" s="90"/>
      <c r="E259" s="90"/>
      <c r="F259" s="9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customFormat="false" ht="12.75" hidden="false" customHeight="true" outlineLevel="0" collapsed="false">
      <c r="A260" s="18"/>
      <c r="B260" s="89"/>
      <c r="C260" s="90"/>
      <c r="D260" s="90"/>
      <c r="E260" s="90"/>
      <c r="F260" s="9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customFormat="false" ht="12.75" hidden="false" customHeight="true" outlineLevel="0" collapsed="false">
      <c r="A261" s="18"/>
      <c r="B261" s="89"/>
      <c r="C261" s="90"/>
      <c r="D261" s="90"/>
      <c r="E261" s="90"/>
      <c r="F261" s="9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customFormat="false" ht="12.75" hidden="false" customHeight="true" outlineLevel="0" collapsed="false">
      <c r="A262" s="18"/>
      <c r="B262" s="89"/>
      <c r="C262" s="90"/>
      <c r="D262" s="90"/>
      <c r="E262" s="90"/>
      <c r="F262" s="9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customFormat="false" ht="12.75" hidden="false" customHeight="true" outlineLevel="0" collapsed="false">
      <c r="A263" s="18"/>
      <c r="B263" s="89"/>
      <c r="C263" s="90"/>
      <c r="D263" s="90"/>
      <c r="E263" s="90"/>
      <c r="F263" s="9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customFormat="false" ht="12.75" hidden="false" customHeight="true" outlineLevel="0" collapsed="false">
      <c r="A264" s="18"/>
      <c r="B264" s="89"/>
      <c r="C264" s="90"/>
      <c r="D264" s="90"/>
      <c r="E264" s="90"/>
      <c r="F264" s="9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customFormat="false" ht="12.75" hidden="false" customHeight="true" outlineLevel="0" collapsed="false">
      <c r="A265" s="18"/>
      <c r="B265" s="89"/>
      <c r="C265" s="90"/>
      <c r="D265" s="90"/>
      <c r="E265" s="90"/>
      <c r="F265" s="9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customFormat="false" ht="12.75" hidden="false" customHeight="true" outlineLevel="0" collapsed="false">
      <c r="A266" s="18"/>
      <c r="B266" s="89"/>
      <c r="C266" s="90"/>
      <c r="D266" s="90"/>
      <c r="E266" s="90"/>
      <c r="F266" s="9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customFormat="false" ht="12.75" hidden="false" customHeight="true" outlineLevel="0" collapsed="false">
      <c r="A267" s="18"/>
      <c r="B267" s="89"/>
      <c r="C267" s="90"/>
      <c r="D267" s="90"/>
      <c r="E267" s="90"/>
      <c r="F267" s="9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customFormat="false" ht="12.75" hidden="false" customHeight="true" outlineLevel="0" collapsed="false">
      <c r="A268" s="18"/>
      <c r="B268" s="89"/>
      <c r="C268" s="90"/>
      <c r="D268" s="90"/>
      <c r="E268" s="90"/>
      <c r="F268" s="9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customFormat="false" ht="12.75" hidden="false" customHeight="true" outlineLevel="0" collapsed="false">
      <c r="A269" s="18"/>
      <c r="B269" s="89"/>
      <c r="C269" s="90"/>
      <c r="D269" s="90"/>
      <c r="E269" s="90"/>
      <c r="F269" s="9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customFormat="false" ht="12.75" hidden="false" customHeight="true" outlineLevel="0" collapsed="false">
      <c r="A270" s="18"/>
      <c r="B270" s="89"/>
      <c r="C270" s="90"/>
      <c r="D270" s="90"/>
      <c r="E270" s="90"/>
      <c r="F270" s="9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customFormat="false" ht="12.75" hidden="false" customHeight="true" outlineLevel="0" collapsed="false">
      <c r="A271" s="18"/>
      <c r="B271" s="89"/>
      <c r="C271" s="90"/>
      <c r="D271" s="90"/>
      <c r="E271" s="90"/>
      <c r="F271" s="9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customFormat="false" ht="12.75" hidden="false" customHeight="true" outlineLevel="0" collapsed="false">
      <c r="A272" s="18"/>
      <c r="B272" s="89"/>
      <c r="C272" s="90"/>
      <c r="D272" s="90"/>
      <c r="E272" s="90"/>
      <c r="F272" s="9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customFormat="false" ht="12.75" hidden="false" customHeight="true" outlineLevel="0" collapsed="false">
      <c r="A273" s="18"/>
      <c r="B273" s="89"/>
      <c r="C273" s="90"/>
      <c r="D273" s="90"/>
      <c r="E273" s="90"/>
      <c r="F273" s="9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customFormat="false" ht="12.75" hidden="false" customHeight="true" outlineLevel="0" collapsed="false">
      <c r="A274" s="18"/>
      <c r="B274" s="89"/>
      <c r="C274" s="90"/>
      <c r="D274" s="90"/>
      <c r="E274" s="90"/>
      <c r="F274" s="9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customFormat="false" ht="12.75" hidden="false" customHeight="true" outlineLevel="0" collapsed="false">
      <c r="A275" s="18"/>
      <c r="B275" s="89"/>
      <c r="C275" s="90"/>
      <c r="D275" s="90"/>
      <c r="E275" s="90"/>
      <c r="F275" s="9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customFormat="false" ht="12.75" hidden="false" customHeight="true" outlineLevel="0" collapsed="false">
      <c r="A276" s="18"/>
      <c r="B276" s="89"/>
      <c r="C276" s="90"/>
      <c r="D276" s="90"/>
      <c r="E276" s="90"/>
      <c r="F276" s="9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customFormat="false" ht="12.75" hidden="false" customHeight="true" outlineLevel="0" collapsed="false">
      <c r="A277" s="18"/>
      <c r="B277" s="89"/>
      <c r="C277" s="90"/>
      <c r="D277" s="90"/>
      <c r="E277" s="90"/>
      <c r="F277" s="9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customFormat="false" ht="12.75" hidden="false" customHeight="true" outlineLevel="0" collapsed="false">
      <c r="A278" s="18"/>
      <c r="B278" s="89"/>
      <c r="C278" s="90"/>
      <c r="D278" s="90"/>
      <c r="E278" s="90"/>
      <c r="F278" s="9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customFormat="false" ht="12.75" hidden="false" customHeight="true" outlineLevel="0" collapsed="false">
      <c r="A279" s="18"/>
      <c r="B279" s="89"/>
      <c r="C279" s="90"/>
      <c r="D279" s="90"/>
      <c r="E279" s="90"/>
      <c r="F279" s="9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customFormat="false" ht="12.75" hidden="false" customHeight="true" outlineLevel="0" collapsed="false">
      <c r="A280" s="18"/>
      <c r="B280" s="89"/>
      <c r="C280" s="90"/>
      <c r="D280" s="90"/>
      <c r="E280" s="90"/>
      <c r="F280" s="9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customFormat="false" ht="12.75" hidden="false" customHeight="true" outlineLevel="0" collapsed="false">
      <c r="A281" s="18"/>
      <c r="B281" s="89"/>
      <c r="C281" s="90"/>
      <c r="D281" s="90"/>
      <c r="E281" s="90"/>
      <c r="F281" s="9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customFormat="false" ht="12.75" hidden="false" customHeight="true" outlineLevel="0" collapsed="false">
      <c r="A282" s="18"/>
      <c r="B282" s="89"/>
      <c r="C282" s="90"/>
      <c r="D282" s="90"/>
      <c r="E282" s="90"/>
      <c r="F282" s="9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customFormat="false" ht="12.75" hidden="false" customHeight="true" outlineLevel="0" collapsed="false">
      <c r="A283" s="18"/>
      <c r="B283" s="89"/>
      <c r="C283" s="90"/>
      <c r="D283" s="90"/>
      <c r="E283" s="90"/>
      <c r="F283" s="9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customFormat="false" ht="12.75" hidden="false" customHeight="true" outlineLevel="0" collapsed="false">
      <c r="A284" s="18"/>
      <c r="B284" s="89"/>
      <c r="C284" s="90"/>
      <c r="D284" s="90"/>
      <c r="E284" s="90"/>
      <c r="F284" s="9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customFormat="false" ht="12.75" hidden="false" customHeight="true" outlineLevel="0" collapsed="false">
      <c r="A285" s="18"/>
      <c r="B285" s="89"/>
      <c r="C285" s="90"/>
      <c r="D285" s="90"/>
      <c r="E285" s="90"/>
      <c r="F285" s="9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customFormat="false" ht="12.75" hidden="false" customHeight="true" outlineLevel="0" collapsed="false">
      <c r="A286" s="18"/>
      <c r="B286" s="89"/>
      <c r="C286" s="90"/>
      <c r="D286" s="90"/>
      <c r="E286" s="90"/>
      <c r="F286" s="9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customFormat="false" ht="12.75" hidden="false" customHeight="true" outlineLevel="0" collapsed="false">
      <c r="A287" s="18"/>
      <c r="B287" s="89"/>
      <c r="C287" s="90"/>
      <c r="D287" s="90"/>
      <c r="E287" s="90"/>
      <c r="F287" s="9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customFormat="false" ht="12.75" hidden="false" customHeight="true" outlineLevel="0" collapsed="false">
      <c r="A288" s="18"/>
      <c r="B288" s="89"/>
      <c r="C288" s="90"/>
      <c r="D288" s="90"/>
      <c r="E288" s="90"/>
      <c r="F288" s="9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customFormat="false" ht="12.75" hidden="false" customHeight="true" outlineLevel="0" collapsed="false">
      <c r="A289" s="18"/>
      <c r="B289" s="89"/>
      <c r="C289" s="90"/>
      <c r="D289" s="90"/>
      <c r="E289" s="90"/>
      <c r="F289" s="9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customFormat="false" ht="12.75" hidden="false" customHeight="true" outlineLevel="0" collapsed="false">
      <c r="A290" s="18"/>
      <c r="B290" s="89"/>
      <c r="C290" s="90"/>
      <c r="D290" s="90"/>
      <c r="E290" s="90"/>
      <c r="F290" s="9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customFormat="false" ht="12.75" hidden="false" customHeight="true" outlineLevel="0" collapsed="false">
      <c r="A291" s="18"/>
      <c r="B291" s="89"/>
      <c r="C291" s="90"/>
      <c r="D291" s="90"/>
      <c r="E291" s="90"/>
      <c r="F291" s="9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customFormat="false" ht="12.75" hidden="false" customHeight="true" outlineLevel="0" collapsed="false">
      <c r="A292" s="18"/>
      <c r="B292" s="89"/>
      <c r="C292" s="90"/>
      <c r="D292" s="90"/>
      <c r="E292" s="90"/>
      <c r="F292" s="9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customFormat="false" ht="12.75" hidden="false" customHeight="true" outlineLevel="0" collapsed="false">
      <c r="A293" s="18"/>
      <c r="B293" s="89"/>
      <c r="C293" s="90"/>
      <c r="D293" s="90"/>
      <c r="E293" s="90"/>
      <c r="F293" s="9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customFormat="false" ht="12.75" hidden="false" customHeight="true" outlineLevel="0" collapsed="false">
      <c r="A294" s="18"/>
      <c r="B294" s="89"/>
      <c r="C294" s="90"/>
      <c r="D294" s="90"/>
      <c r="E294" s="90"/>
      <c r="F294" s="9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customFormat="false" ht="12.75" hidden="false" customHeight="true" outlineLevel="0" collapsed="false">
      <c r="A295" s="18"/>
      <c r="B295" s="89"/>
      <c r="C295" s="90"/>
      <c r="D295" s="90"/>
      <c r="E295" s="90"/>
      <c r="F295" s="9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customFormat="false" ht="12.75" hidden="false" customHeight="true" outlineLevel="0" collapsed="false">
      <c r="A296" s="18"/>
      <c r="B296" s="89"/>
      <c r="C296" s="90"/>
      <c r="D296" s="90"/>
      <c r="E296" s="90"/>
      <c r="F296" s="9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customFormat="false" ht="12.75" hidden="false" customHeight="true" outlineLevel="0" collapsed="false">
      <c r="A297" s="18"/>
      <c r="B297" s="89"/>
      <c r="C297" s="90"/>
      <c r="D297" s="90"/>
      <c r="E297" s="90"/>
      <c r="F297" s="9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customFormat="false" ht="12.75" hidden="false" customHeight="true" outlineLevel="0" collapsed="false">
      <c r="A298" s="18"/>
      <c r="B298" s="89"/>
      <c r="C298" s="90"/>
      <c r="D298" s="90"/>
      <c r="E298" s="90"/>
      <c r="F298" s="9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customFormat="false" ht="12.75" hidden="false" customHeight="true" outlineLevel="0" collapsed="false">
      <c r="A299" s="18"/>
      <c r="B299" s="89"/>
      <c r="C299" s="90"/>
      <c r="D299" s="90"/>
      <c r="E299" s="90"/>
      <c r="F299" s="9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customFormat="false" ht="12.75" hidden="false" customHeight="true" outlineLevel="0" collapsed="false">
      <c r="A300" s="18"/>
      <c r="B300" s="89"/>
      <c r="C300" s="90"/>
      <c r="D300" s="90"/>
      <c r="E300" s="90"/>
      <c r="F300" s="9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customFormat="false" ht="12.75" hidden="false" customHeight="true" outlineLevel="0" collapsed="false">
      <c r="A301" s="18"/>
      <c r="B301" s="89"/>
      <c r="C301" s="90"/>
      <c r="D301" s="90"/>
      <c r="E301" s="90"/>
      <c r="F301" s="9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customFormat="false" ht="12.75" hidden="false" customHeight="true" outlineLevel="0" collapsed="false">
      <c r="A302" s="18"/>
      <c r="B302" s="89"/>
      <c r="C302" s="90"/>
      <c r="D302" s="90"/>
      <c r="E302" s="90"/>
      <c r="F302" s="9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customFormat="false" ht="12.75" hidden="false" customHeight="true" outlineLevel="0" collapsed="false">
      <c r="A303" s="18"/>
      <c r="B303" s="89"/>
      <c r="C303" s="90"/>
      <c r="D303" s="90"/>
      <c r="E303" s="90"/>
      <c r="F303" s="9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customFormat="false" ht="12.75" hidden="false" customHeight="true" outlineLevel="0" collapsed="false">
      <c r="A304" s="18"/>
      <c r="B304" s="89"/>
      <c r="C304" s="90"/>
      <c r="D304" s="90"/>
      <c r="E304" s="90"/>
      <c r="F304" s="9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customFormat="false" ht="12.75" hidden="false" customHeight="true" outlineLevel="0" collapsed="false">
      <c r="A305" s="18"/>
      <c r="B305" s="89"/>
      <c r="C305" s="90"/>
      <c r="D305" s="90"/>
      <c r="E305" s="90"/>
      <c r="F305" s="9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customFormat="false" ht="12.75" hidden="false" customHeight="true" outlineLevel="0" collapsed="false">
      <c r="A306" s="18"/>
      <c r="B306" s="89"/>
      <c r="C306" s="90"/>
      <c r="D306" s="90"/>
      <c r="E306" s="90"/>
      <c r="F306" s="9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customFormat="false" ht="12.75" hidden="false" customHeight="true" outlineLevel="0" collapsed="false">
      <c r="A307" s="18"/>
      <c r="B307" s="89"/>
      <c r="C307" s="90"/>
      <c r="D307" s="90"/>
      <c r="E307" s="90"/>
      <c r="F307" s="9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customFormat="false" ht="12.75" hidden="false" customHeight="true" outlineLevel="0" collapsed="false">
      <c r="A308" s="18"/>
      <c r="B308" s="89"/>
      <c r="C308" s="90"/>
      <c r="D308" s="90"/>
      <c r="E308" s="90"/>
      <c r="F308" s="9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customFormat="false" ht="12.75" hidden="false" customHeight="true" outlineLevel="0" collapsed="false">
      <c r="A309" s="18"/>
      <c r="B309" s="89"/>
      <c r="C309" s="90"/>
      <c r="D309" s="90"/>
      <c r="E309" s="90"/>
      <c r="F309" s="9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customFormat="false" ht="12.75" hidden="false" customHeight="true" outlineLevel="0" collapsed="false">
      <c r="A310" s="18"/>
      <c r="B310" s="89"/>
      <c r="C310" s="90"/>
      <c r="D310" s="90"/>
      <c r="E310" s="90"/>
      <c r="F310" s="9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customFormat="false" ht="12.75" hidden="false" customHeight="true" outlineLevel="0" collapsed="false">
      <c r="A311" s="18"/>
      <c r="B311" s="89"/>
      <c r="C311" s="90"/>
      <c r="D311" s="90"/>
      <c r="E311" s="90"/>
      <c r="F311" s="9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customFormat="false" ht="12.75" hidden="false" customHeight="true" outlineLevel="0" collapsed="false">
      <c r="A312" s="18"/>
      <c r="B312" s="89"/>
      <c r="C312" s="90"/>
      <c r="D312" s="90"/>
      <c r="E312" s="90"/>
      <c r="F312" s="9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customFormat="false" ht="12.75" hidden="false" customHeight="true" outlineLevel="0" collapsed="false">
      <c r="A313" s="18"/>
      <c r="B313" s="89"/>
      <c r="C313" s="90"/>
      <c r="D313" s="90"/>
      <c r="E313" s="90"/>
      <c r="F313" s="9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customFormat="false" ht="12.75" hidden="false" customHeight="true" outlineLevel="0" collapsed="false">
      <c r="A314" s="18"/>
      <c r="B314" s="89"/>
      <c r="C314" s="90"/>
      <c r="D314" s="90"/>
      <c r="E314" s="90"/>
      <c r="F314" s="9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customFormat="false" ht="12.75" hidden="false" customHeight="true" outlineLevel="0" collapsed="false">
      <c r="A315" s="18"/>
      <c r="B315" s="89"/>
      <c r="C315" s="90"/>
      <c r="D315" s="90"/>
      <c r="E315" s="90"/>
      <c r="F315" s="9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customFormat="false" ht="12.75" hidden="false" customHeight="true" outlineLevel="0" collapsed="false">
      <c r="A316" s="18"/>
      <c r="B316" s="89"/>
      <c r="C316" s="90"/>
      <c r="D316" s="90"/>
      <c r="E316" s="90"/>
      <c r="F316" s="9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customFormat="false" ht="12.75" hidden="false" customHeight="true" outlineLevel="0" collapsed="false">
      <c r="A317" s="18"/>
      <c r="B317" s="89"/>
      <c r="C317" s="90"/>
      <c r="D317" s="90"/>
      <c r="E317" s="90"/>
      <c r="F317" s="9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customFormat="false" ht="12.75" hidden="false" customHeight="true" outlineLevel="0" collapsed="false">
      <c r="A318" s="18"/>
      <c r="B318" s="89"/>
      <c r="C318" s="90"/>
      <c r="D318" s="90"/>
      <c r="E318" s="90"/>
      <c r="F318" s="9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customFormat="false" ht="12.75" hidden="false" customHeight="true" outlineLevel="0" collapsed="false">
      <c r="A319" s="18"/>
      <c r="B319" s="89"/>
      <c r="C319" s="90"/>
      <c r="D319" s="90"/>
      <c r="E319" s="90"/>
      <c r="F319" s="9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customFormat="false" ht="12.75" hidden="false" customHeight="true" outlineLevel="0" collapsed="false">
      <c r="A320" s="18"/>
      <c r="B320" s="89"/>
      <c r="C320" s="90"/>
      <c r="D320" s="90"/>
      <c r="E320" s="90"/>
      <c r="F320" s="9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customFormat="false" ht="12.75" hidden="false" customHeight="true" outlineLevel="0" collapsed="false">
      <c r="A321" s="18"/>
      <c r="B321" s="89"/>
      <c r="C321" s="90"/>
      <c r="D321" s="90"/>
      <c r="E321" s="90"/>
      <c r="F321" s="9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customFormat="false" ht="12.75" hidden="false" customHeight="true" outlineLevel="0" collapsed="false">
      <c r="A322" s="18"/>
      <c r="B322" s="89"/>
      <c r="C322" s="90"/>
      <c r="D322" s="90"/>
      <c r="E322" s="90"/>
      <c r="F322" s="9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customFormat="false" ht="12.75" hidden="false" customHeight="true" outlineLevel="0" collapsed="false">
      <c r="A323" s="18"/>
      <c r="B323" s="89"/>
      <c r="C323" s="90"/>
      <c r="D323" s="90"/>
      <c r="E323" s="90"/>
      <c r="F323" s="9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customFormat="false" ht="12.75" hidden="false" customHeight="true" outlineLevel="0" collapsed="false">
      <c r="A324" s="18"/>
      <c r="B324" s="89"/>
      <c r="C324" s="90"/>
      <c r="D324" s="90"/>
      <c r="E324" s="90"/>
      <c r="F324" s="9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customFormat="false" ht="12.75" hidden="false" customHeight="true" outlineLevel="0" collapsed="false">
      <c r="A325" s="18"/>
      <c r="B325" s="89"/>
      <c r="C325" s="90"/>
      <c r="D325" s="90"/>
      <c r="E325" s="90"/>
      <c r="F325" s="9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customFormat="false" ht="12.75" hidden="false" customHeight="true" outlineLevel="0" collapsed="false">
      <c r="A326" s="18"/>
      <c r="B326" s="89"/>
      <c r="C326" s="90"/>
      <c r="D326" s="90"/>
      <c r="E326" s="90"/>
      <c r="F326" s="9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customFormat="false" ht="12.75" hidden="false" customHeight="true" outlineLevel="0" collapsed="false">
      <c r="A327" s="18"/>
      <c r="B327" s="89"/>
      <c r="C327" s="90"/>
      <c r="D327" s="90"/>
      <c r="E327" s="90"/>
      <c r="F327" s="9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customFormat="false" ht="12.75" hidden="false" customHeight="true" outlineLevel="0" collapsed="false">
      <c r="A328" s="18"/>
      <c r="B328" s="89"/>
      <c r="C328" s="90"/>
      <c r="D328" s="90"/>
      <c r="E328" s="90"/>
      <c r="F328" s="9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customFormat="false" ht="12.75" hidden="false" customHeight="true" outlineLevel="0" collapsed="false">
      <c r="A329" s="18"/>
      <c r="B329" s="89"/>
      <c r="C329" s="90"/>
      <c r="D329" s="90"/>
      <c r="E329" s="90"/>
      <c r="F329" s="9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customFormat="false" ht="12.75" hidden="false" customHeight="true" outlineLevel="0" collapsed="false">
      <c r="A330" s="18"/>
      <c r="B330" s="89"/>
      <c r="C330" s="90"/>
      <c r="D330" s="90"/>
      <c r="E330" s="90"/>
      <c r="F330" s="9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customFormat="false" ht="12.75" hidden="false" customHeight="true" outlineLevel="0" collapsed="false">
      <c r="A331" s="18"/>
      <c r="B331" s="89"/>
      <c r="C331" s="90"/>
      <c r="D331" s="90"/>
      <c r="E331" s="90"/>
      <c r="F331" s="9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customFormat="false" ht="12.75" hidden="false" customHeight="true" outlineLevel="0" collapsed="false">
      <c r="A332" s="18"/>
      <c r="B332" s="89"/>
      <c r="C332" s="90"/>
      <c r="D332" s="90"/>
      <c r="E332" s="90"/>
      <c r="F332" s="9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customFormat="false" ht="12.75" hidden="false" customHeight="true" outlineLevel="0" collapsed="false">
      <c r="A333" s="18"/>
      <c r="B333" s="89"/>
      <c r="C333" s="90"/>
      <c r="D333" s="90"/>
      <c r="E333" s="90"/>
      <c r="F333" s="9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customFormat="false" ht="12.75" hidden="false" customHeight="true" outlineLevel="0" collapsed="false">
      <c r="A334" s="18"/>
      <c r="B334" s="89"/>
      <c r="C334" s="90"/>
      <c r="D334" s="90"/>
      <c r="E334" s="90"/>
      <c r="F334" s="9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customFormat="false" ht="12.75" hidden="false" customHeight="true" outlineLevel="0" collapsed="false">
      <c r="A335" s="18"/>
      <c r="B335" s="89"/>
      <c r="C335" s="90"/>
      <c r="D335" s="90"/>
      <c r="E335" s="90"/>
      <c r="F335" s="9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customFormat="false" ht="12.75" hidden="false" customHeight="true" outlineLevel="0" collapsed="false">
      <c r="A336" s="18"/>
      <c r="B336" s="89"/>
      <c r="C336" s="90"/>
      <c r="D336" s="90"/>
      <c r="E336" s="90"/>
      <c r="F336" s="9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customFormat="false" ht="12.75" hidden="false" customHeight="true" outlineLevel="0" collapsed="false">
      <c r="A337" s="18"/>
      <c r="B337" s="89"/>
      <c r="C337" s="90"/>
      <c r="D337" s="90"/>
      <c r="E337" s="90"/>
      <c r="F337" s="9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customFormat="false" ht="12.75" hidden="false" customHeight="true" outlineLevel="0" collapsed="false">
      <c r="A338" s="18"/>
      <c r="B338" s="89"/>
      <c r="C338" s="90"/>
      <c r="D338" s="90"/>
      <c r="E338" s="90"/>
      <c r="F338" s="9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customFormat="false" ht="12.75" hidden="false" customHeight="true" outlineLevel="0" collapsed="false">
      <c r="A339" s="18"/>
      <c r="B339" s="89"/>
      <c r="C339" s="90"/>
      <c r="D339" s="90"/>
      <c r="E339" s="90"/>
      <c r="F339" s="9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customFormat="false" ht="12.75" hidden="false" customHeight="true" outlineLevel="0" collapsed="false">
      <c r="A340" s="18"/>
      <c r="B340" s="89"/>
      <c r="C340" s="90"/>
      <c r="D340" s="90"/>
      <c r="E340" s="90"/>
      <c r="F340" s="9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customFormat="false" ht="12.75" hidden="false" customHeight="true" outlineLevel="0" collapsed="false">
      <c r="A341" s="18"/>
      <c r="B341" s="89"/>
      <c r="C341" s="90"/>
      <c r="D341" s="90"/>
      <c r="E341" s="90"/>
      <c r="F341" s="9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customFormat="false" ht="12.75" hidden="false" customHeight="true" outlineLevel="0" collapsed="false">
      <c r="A342" s="18"/>
      <c r="B342" s="89"/>
      <c r="C342" s="90"/>
      <c r="D342" s="90"/>
      <c r="E342" s="90"/>
      <c r="F342" s="9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customFormat="false" ht="12.75" hidden="false" customHeight="true" outlineLevel="0" collapsed="false">
      <c r="A343" s="18"/>
      <c r="B343" s="89"/>
      <c r="C343" s="90"/>
      <c r="D343" s="90"/>
      <c r="E343" s="90"/>
      <c r="F343" s="9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customFormat="false" ht="12.75" hidden="false" customHeight="true" outlineLevel="0" collapsed="false">
      <c r="A344" s="18"/>
      <c r="B344" s="89"/>
      <c r="C344" s="90"/>
      <c r="D344" s="90"/>
      <c r="E344" s="90"/>
      <c r="F344" s="9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customFormat="false" ht="12.75" hidden="false" customHeight="true" outlineLevel="0" collapsed="false">
      <c r="A345" s="18"/>
      <c r="B345" s="89"/>
      <c r="C345" s="90"/>
      <c r="D345" s="90"/>
      <c r="E345" s="90"/>
      <c r="F345" s="9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customFormat="false" ht="12.75" hidden="false" customHeight="true" outlineLevel="0" collapsed="false">
      <c r="A346" s="18"/>
      <c r="B346" s="89"/>
      <c r="C346" s="90"/>
      <c r="D346" s="90"/>
      <c r="E346" s="90"/>
      <c r="F346" s="9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customFormat="false" ht="12.75" hidden="false" customHeight="true" outlineLevel="0" collapsed="false">
      <c r="A347" s="18"/>
      <c r="B347" s="89"/>
      <c r="C347" s="90"/>
      <c r="D347" s="90"/>
      <c r="E347" s="90"/>
      <c r="F347" s="9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customFormat="false" ht="12.75" hidden="false" customHeight="true" outlineLevel="0" collapsed="false">
      <c r="A348" s="18"/>
      <c r="B348" s="89"/>
      <c r="C348" s="90"/>
      <c r="D348" s="90"/>
      <c r="E348" s="90"/>
      <c r="F348" s="9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customFormat="false" ht="12.75" hidden="false" customHeight="true" outlineLevel="0" collapsed="false">
      <c r="A349" s="18"/>
      <c r="B349" s="89"/>
      <c r="C349" s="90"/>
      <c r="D349" s="90"/>
      <c r="E349" s="90"/>
      <c r="F349" s="9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customFormat="false" ht="12.75" hidden="false" customHeight="true" outlineLevel="0" collapsed="false">
      <c r="A350" s="18"/>
      <c r="B350" s="89"/>
      <c r="C350" s="90"/>
      <c r="D350" s="90"/>
      <c r="E350" s="90"/>
      <c r="F350" s="9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customFormat="false" ht="12.75" hidden="false" customHeight="true" outlineLevel="0" collapsed="false">
      <c r="A351" s="18"/>
      <c r="B351" s="89"/>
      <c r="C351" s="90"/>
      <c r="D351" s="90"/>
      <c r="E351" s="90"/>
      <c r="F351" s="9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customFormat="false" ht="12.75" hidden="false" customHeight="true" outlineLevel="0" collapsed="false">
      <c r="A352" s="18"/>
      <c r="B352" s="89"/>
      <c r="C352" s="90"/>
      <c r="D352" s="90"/>
      <c r="E352" s="90"/>
      <c r="F352" s="9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customFormat="false" ht="12.75" hidden="false" customHeight="true" outlineLevel="0" collapsed="false">
      <c r="A353" s="18"/>
      <c r="B353" s="89"/>
      <c r="C353" s="90"/>
      <c r="D353" s="90"/>
      <c r="E353" s="90"/>
      <c r="F353" s="9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customFormat="false" ht="12.75" hidden="false" customHeight="true" outlineLevel="0" collapsed="false">
      <c r="A354" s="18"/>
      <c r="B354" s="89"/>
      <c r="C354" s="90"/>
      <c r="D354" s="90"/>
      <c r="E354" s="90"/>
      <c r="F354" s="9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customFormat="false" ht="12.75" hidden="false" customHeight="true" outlineLevel="0" collapsed="false">
      <c r="A355" s="18"/>
      <c r="B355" s="89"/>
      <c r="C355" s="90"/>
      <c r="D355" s="90"/>
      <c r="E355" s="90"/>
      <c r="F355" s="9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customFormat="false" ht="12.75" hidden="false" customHeight="true" outlineLevel="0" collapsed="false">
      <c r="A356" s="18"/>
      <c r="B356" s="89"/>
      <c r="C356" s="90"/>
      <c r="D356" s="90"/>
      <c r="E356" s="90"/>
      <c r="F356" s="9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customFormat="false" ht="12.75" hidden="false" customHeight="true" outlineLevel="0" collapsed="false">
      <c r="A357" s="18"/>
      <c r="B357" s="89"/>
      <c r="C357" s="90"/>
      <c r="D357" s="90"/>
      <c r="E357" s="90"/>
      <c r="F357" s="9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customFormat="false" ht="12.75" hidden="false" customHeight="true" outlineLevel="0" collapsed="false">
      <c r="A358" s="18"/>
      <c r="B358" s="89"/>
      <c r="C358" s="90"/>
      <c r="D358" s="90"/>
      <c r="E358" s="90"/>
      <c r="F358" s="9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customFormat="false" ht="12.75" hidden="false" customHeight="true" outlineLevel="0" collapsed="false">
      <c r="A359" s="18"/>
      <c r="B359" s="89"/>
      <c r="C359" s="90"/>
      <c r="D359" s="90"/>
      <c r="E359" s="90"/>
      <c r="F359" s="9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customFormat="false" ht="12.75" hidden="false" customHeight="true" outlineLevel="0" collapsed="false">
      <c r="A360" s="18"/>
      <c r="B360" s="89"/>
      <c r="C360" s="90"/>
      <c r="D360" s="90"/>
      <c r="E360" s="90"/>
      <c r="F360" s="9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customFormat="false" ht="12.75" hidden="false" customHeight="true" outlineLevel="0" collapsed="false">
      <c r="A361" s="18"/>
      <c r="B361" s="89"/>
      <c r="C361" s="90"/>
      <c r="D361" s="90"/>
      <c r="E361" s="90"/>
      <c r="F361" s="9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customFormat="false" ht="12.75" hidden="false" customHeight="true" outlineLevel="0" collapsed="false">
      <c r="A362" s="18"/>
      <c r="B362" s="89"/>
      <c r="C362" s="90"/>
      <c r="D362" s="90"/>
      <c r="E362" s="90"/>
      <c r="F362" s="9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customFormat="false" ht="12.75" hidden="false" customHeight="true" outlineLevel="0" collapsed="false">
      <c r="A363" s="18"/>
      <c r="B363" s="89"/>
      <c r="C363" s="90"/>
      <c r="D363" s="90"/>
      <c r="E363" s="90"/>
      <c r="F363" s="9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customFormat="false" ht="12.75" hidden="false" customHeight="true" outlineLevel="0" collapsed="false">
      <c r="A364" s="18"/>
      <c r="B364" s="89"/>
      <c r="C364" s="90"/>
      <c r="D364" s="90"/>
      <c r="E364" s="90"/>
      <c r="F364" s="9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customFormat="false" ht="12.75" hidden="false" customHeight="true" outlineLevel="0" collapsed="false">
      <c r="A365" s="18"/>
      <c r="B365" s="89"/>
      <c r="C365" s="90"/>
      <c r="D365" s="90"/>
      <c r="E365" s="90"/>
      <c r="F365" s="9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customFormat="false" ht="12.75" hidden="false" customHeight="true" outlineLevel="0" collapsed="false">
      <c r="A366" s="18"/>
      <c r="B366" s="89"/>
      <c r="C366" s="90"/>
      <c r="D366" s="90"/>
      <c r="E366" s="90"/>
      <c r="F366" s="9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customFormat="false" ht="12.75" hidden="false" customHeight="true" outlineLevel="0" collapsed="false">
      <c r="A367" s="18"/>
      <c r="B367" s="89"/>
      <c r="C367" s="90"/>
      <c r="D367" s="90"/>
      <c r="E367" s="90"/>
      <c r="F367" s="9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customFormat="false" ht="12.75" hidden="false" customHeight="true" outlineLevel="0" collapsed="false">
      <c r="A368" s="18"/>
      <c r="B368" s="89"/>
      <c r="C368" s="90"/>
      <c r="D368" s="90"/>
      <c r="E368" s="90"/>
      <c r="F368" s="9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customFormat="false" ht="12.75" hidden="false" customHeight="true" outlineLevel="0" collapsed="false">
      <c r="A369" s="18"/>
      <c r="B369" s="89"/>
      <c r="C369" s="90"/>
      <c r="D369" s="90"/>
      <c r="E369" s="90"/>
      <c r="F369" s="9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customFormat="false" ht="12.75" hidden="false" customHeight="true" outlineLevel="0" collapsed="false">
      <c r="A370" s="18"/>
      <c r="B370" s="89"/>
      <c r="C370" s="90"/>
      <c r="D370" s="90"/>
      <c r="E370" s="90"/>
      <c r="F370" s="9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customFormat="false" ht="12.75" hidden="false" customHeight="true" outlineLevel="0" collapsed="false">
      <c r="A371" s="18"/>
      <c r="B371" s="89"/>
      <c r="C371" s="90"/>
      <c r="D371" s="90"/>
      <c r="E371" s="90"/>
      <c r="F371" s="9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customFormat="false" ht="12.75" hidden="false" customHeight="true" outlineLevel="0" collapsed="false">
      <c r="A372" s="18"/>
      <c r="B372" s="89"/>
      <c r="C372" s="90"/>
      <c r="D372" s="90"/>
      <c r="E372" s="90"/>
      <c r="F372" s="9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customFormat="false" ht="12.75" hidden="false" customHeight="true" outlineLevel="0" collapsed="false">
      <c r="A373" s="18"/>
      <c r="B373" s="89"/>
      <c r="C373" s="90"/>
      <c r="D373" s="90"/>
      <c r="E373" s="90"/>
      <c r="F373" s="9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customFormat="false" ht="12.75" hidden="false" customHeight="true" outlineLevel="0" collapsed="false">
      <c r="A374" s="18"/>
      <c r="B374" s="89"/>
      <c r="C374" s="90"/>
      <c r="D374" s="90"/>
      <c r="E374" s="90"/>
      <c r="F374" s="9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customFormat="false" ht="12.75" hidden="false" customHeight="true" outlineLevel="0" collapsed="false">
      <c r="A375" s="18"/>
      <c r="B375" s="89"/>
      <c r="C375" s="90"/>
      <c r="D375" s="90"/>
      <c r="E375" s="90"/>
      <c r="F375" s="9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customFormat="false" ht="12.75" hidden="false" customHeight="true" outlineLevel="0" collapsed="false">
      <c r="A376" s="18"/>
      <c r="B376" s="89"/>
      <c r="C376" s="90"/>
      <c r="D376" s="90"/>
      <c r="E376" s="90"/>
      <c r="F376" s="9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customFormat="false" ht="12.75" hidden="false" customHeight="true" outlineLevel="0" collapsed="false">
      <c r="A377" s="18"/>
      <c r="B377" s="89"/>
      <c r="C377" s="90"/>
      <c r="D377" s="90"/>
      <c r="E377" s="90"/>
      <c r="F377" s="9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customFormat="false" ht="12.75" hidden="false" customHeight="true" outlineLevel="0" collapsed="false">
      <c r="A378" s="18"/>
      <c r="B378" s="89"/>
      <c r="C378" s="90"/>
      <c r="D378" s="90"/>
      <c r="E378" s="90"/>
      <c r="F378" s="9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customFormat="false" ht="12.75" hidden="false" customHeight="true" outlineLevel="0" collapsed="false">
      <c r="A379" s="18"/>
      <c r="B379" s="89"/>
      <c r="C379" s="90"/>
      <c r="D379" s="90"/>
      <c r="E379" s="90"/>
      <c r="F379" s="9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customFormat="false" ht="12.75" hidden="false" customHeight="true" outlineLevel="0" collapsed="false">
      <c r="A380" s="18"/>
      <c r="B380" s="89"/>
      <c r="C380" s="90"/>
      <c r="D380" s="90"/>
      <c r="E380" s="90"/>
      <c r="F380" s="9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customFormat="false" ht="12.75" hidden="false" customHeight="true" outlineLevel="0" collapsed="false">
      <c r="A381" s="18"/>
      <c r="B381" s="89"/>
      <c r="C381" s="90"/>
      <c r="D381" s="90"/>
      <c r="E381" s="90"/>
      <c r="F381" s="9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customFormat="false" ht="12.75" hidden="false" customHeight="true" outlineLevel="0" collapsed="false">
      <c r="A382" s="18"/>
      <c r="B382" s="89"/>
      <c r="C382" s="90"/>
      <c r="D382" s="90"/>
      <c r="E382" s="90"/>
      <c r="F382" s="9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customFormat="false" ht="12.75" hidden="false" customHeight="true" outlineLevel="0" collapsed="false">
      <c r="A383" s="18"/>
      <c r="B383" s="89"/>
      <c r="C383" s="90"/>
      <c r="D383" s="90"/>
      <c r="E383" s="90"/>
      <c r="F383" s="9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customFormat="false" ht="12.75" hidden="false" customHeight="true" outlineLevel="0" collapsed="false">
      <c r="A384" s="18"/>
      <c r="B384" s="89"/>
      <c r="C384" s="90"/>
      <c r="D384" s="90"/>
      <c r="E384" s="90"/>
      <c r="F384" s="9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customFormat="false" ht="12.75" hidden="false" customHeight="true" outlineLevel="0" collapsed="false">
      <c r="A385" s="18"/>
      <c r="B385" s="89"/>
      <c r="C385" s="90"/>
      <c r="D385" s="90"/>
      <c r="E385" s="90"/>
      <c r="F385" s="9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customFormat="false" ht="12.75" hidden="false" customHeight="true" outlineLevel="0" collapsed="false">
      <c r="A386" s="18"/>
      <c r="B386" s="89"/>
      <c r="C386" s="90"/>
      <c r="D386" s="90"/>
      <c r="E386" s="90"/>
      <c r="F386" s="9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customFormat="false" ht="12.75" hidden="false" customHeight="true" outlineLevel="0" collapsed="false">
      <c r="A387" s="18"/>
      <c r="B387" s="89"/>
      <c r="C387" s="90"/>
      <c r="D387" s="90"/>
      <c r="E387" s="90"/>
      <c r="F387" s="9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customFormat="false" ht="12.75" hidden="false" customHeight="true" outlineLevel="0" collapsed="false">
      <c r="A388" s="18"/>
      <c r="B388" s="89"/>
      <c r="C388" s="90"/>
      <c r="D388" s="90"/>
      <c r="E388" s="90"/>
      <c r="F388" s="9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customFormat="false" ht="12.75" hidden="false" customHeight="true" outlineLevel="0" collapsed="false">
      <c r="A389" s="18"/>
      <c r="B389" s="89"/>
      <c r="C389" s="90"/>
      <c r="D389" s="90"/>
      <c r="E389" s="90"/>
      <c r="F389" s="9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customFormat="false" ht="12.75" hidden="false" customHeight="true" outlineLevel="0" collapsed="false">
      <c r="A390" s="18"/>
      <c r="B390" s="89"/>
      <c r="C390" s="90"/>
      <c r="D390" s="90"/>
      <c r="E390" s="90"/>
      <c r="F390" s="9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customFormat="false" ht="12.75" hidden="false" customHeight="true" outlineLevel="0" collapsed="false">
      <c r="A391" s="18"/>
      <c r="B391" s="89"/>
      <c r="C391" s="90"/>
      <c r="D391" s="90"/>
      <c r="E391" s="90"/>
      <c r="F391" s="9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customFormat="false" ht="12.75" hidden="false" customHeight="true" outlineLevel="0" collapsed="false">
      <c r="A392" s="18"/>
      <c r="B392" s="89"/>
      <c r="C392" s="90"/>
      <c r="D392" s="90"/>
      <c r="E392" s="90"/>
      <c r="F392" s="9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customFormat="false" ht="12.75" hidden="false" customHeight="true" outlineLevel="0" collapsed="false">
      <c r="A393" s="18"/>
      <c r="B393" s="89"/>
      <c r="C393" s="90"/>
      <c r="D393" s="90"/>
      <c r="E393" s="90"/>
      <c r="F393" s="9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customFormat="false" ht="12.75" hidden="false" customHeight="true" outlineLevel="0" collapsed="false">
      <c r="A394" s="18"/>
      <c r="B394" s="89"/>
      <c r="C394" s="90"/>
      <c r="D394" s="90"/>
      <c r="E394" s="90"/>
      <c r="F394" s="9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customFormat="false" ht="12.75" hidden="false" customHeight="true" outlineLevel="0" collapsed="false">
      <c r="A395" s="18"/>
      <c r="B395" s="89"/>
      <c r="C395" s="90"/>
      <c r="D395" s="90"/>
      <c r="E395" s="90"/>
      <c r="F395" s="9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customFormat="false" ht="12.75" hidden="false" customHeight="true" outlineLevel="0" collapsed="false">
      <c r="A396" s="18"/>
      <c r="B396" s="89"/>
      <c r="C396" s="90"/>
      <c r="D396" s="90"/>
      <c r="E396" s="90"/>
      <c r="F396" s="9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customFormat="false" ht="12.75" hidden="false" customHeight="true" outlineLevel="0" collapsed="false">
      <c r="A397" s="18"/>
      <c r="B397" s="89"/>
      <c r="C397" s="90"/>
      <c r="D397" s="90"/>
      <c r="E397" s="90"/>
      <c r="F397" s="9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customFormat="false" ht="12.75" hidden="false" customHeight="true" outlineLevel="0" collapsed="false">
      <c r="A398" s="18"/>
      <c r="B398" s="89"/>
      <c r="C398" s="90"/>
      <c r="D398" s="90"/>
      <c r="E398" s="90"/>
      <c r="F398" s="9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customFormat="false" ht="12.75" hidden="false" customHeight="true" outlineLevel="0" collapsed="false">
      <c r="A399" s="18"/>
      <c r="B399" s="89"/>
      <c r="C399" s="90"/>
      <c r="D399" s="90"/>
      <c r="E399" s="90"/>
      <c r="F399" s="9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customFormat="false" ht="12.75" hidden="false" customHeight="true" outlineLevel="0" collapsed="false">
      <c r="A400" s="18"/>
      <c r="B400" s="89"/>
      <c r="C400" s="90"/>
      <c r="D400" s="90"/>
      <c r="E400" s="90"/>
      <c r="F400" s="9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customFormat="false" ht="12.75" hidden="false" customHeight="true" outlineLevel="0" collapsed="false">
      <c r="A401" s="18"/>
      <c r="B401" s="89"/>
      <c r="C401" s="90"/>
      <c r="D401" s="90"/>
      <c r="E401" s="90"/>
      <c r="F401" s="9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customFormat="false" ht="12.75" hidden="false" customHeight="true" outlineLevel="0" collapsed="false">
      <c r="A402" s="18"/>
      <c r="B402" s="89"/>
      <c r="C402" s="90"/>
      <c r="D402" s="90"/>
      <c r="E402" s="90"/>
      <c r="F402" s="9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customFormat="false" ht="12.75" hidden="false" customHeight="true" outlineLevel="0" collapsed="false">
      <c r="A403" s="18"/>
      <c r="B403" s="89"/>
      <c r="C403" s="90"/>
      <c r="D403" s="90"/>
      <c r="E403" s="90"/>
      <c r="F403" s="9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customFormat="false" ht="12.75" hidden="false" customHeight="true" outlineLevel="0" collapsed="false">
      <c r="A404" s="18"/>
      <c r="B404" s="89"/>
      <c r="C404" s="90"/>
      <c r="D404" s="90"/>
      <c r="E404" s="90"/>
      <c r="F404" s="9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customFormat="false" ht="12.75" hidden="false" customHeight="true" outlineLevel="0" collapsed="false">
      <c r="A405" s="18"/>
      <c r="B405" s="89"/>
      <c r="C405" s="90"/>
      <c r="D405" s="90"/>
      <c r="E405" s="90"/>
      <c r="F405" s="9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customFormat="false" ht="12.75" hidden="false" customHeight="true" outlineLevel="0" collapsed="false">
      <c r="A406" s="18"/>
      <c r="B406" s="89"/>
      <c r="C406" s="90"/>
      <c r="D406" s="90"/>
      <c r="E406" s="90"/>
      <c r="F406" s="9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customFormat="false" ht="12.75" hidden="false" customHeight="true" outlineLevel="0" collapsed="false">
      <c r="A407" s="18"/>
      <c r="B407" s="89"/>
      <c r="C407" s="90"/>
      <c r="D407" s="90"/>
      <c r="E407" s="90"/>
      <c r="F407" s="9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customFormat="false" ht="12.75" hidden="false" customHeight="true" outlineLevel="0" collapsed="false">
      <c r="A408" s="18"/>
      <c r="B408" s="89"/>
      <c r="C408" s="90"/>
      <c r="D408" s="90"/>
      <c r="E408" s="90"/>
      <c r="F408" s="9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customFormat="false" ht="12.75" hidden="false" customHeight="true" outlineLevel="0" collapsed="false">
      <c r="A409" s="18"/>
      <c r="B409" s="89"/>
      <c r="C409" s="90"/>
      <c r="D409" s="90"/>
      <c r="E409" s="90"/>
      <c r="F409" s="9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customFormat="false" ht="12.75" hidden="false" customHeight="true" outlineLevel="0" collapsed="false">
      <c r="A410" s="18"/>
      <c r="B410" s="89"/>
      <c r="C410" s="90"/>
      <c r="D410" s="90"/>
      <c r="E410" s="90"/>
      <c r="F410" s="9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customFormat="false" ht="12.75" hidden="false" customHeight="true" outlineLevel="0" collapsed="false">
      <c r="A411" s="18"/>
      <c r="B411" s="89"/>
      <c r="C411" s="90"/>
      <c r="D411" s="90"/>
      <c r="E411" s="90"/>
      <c r="F411" s="9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customFormat="false" ht="12.75" hidden="false" customHeight="true" outlineLevel="0" collapsed="false">
      <c r="A412" s="18"/>
      <c r="B412" s="89"/>
      <c r="C412" s="90"/>
      <c r="D412" s="90"/>
      <c r="E412" s="90"/>
      <c r="F412" s="9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customFormat="false" ht="12.75" hidden="false" customHeight="true" outlineLevel="0" collapsed="false">
      <c r="A413" s="18"/>
      <c r="B413" s="89"/>
      <c r="C413" s="90"/>
      <c r="D413" s="90"/>
      <c r="E413" s="90"/>
      <c r="F413" s="9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customFormat="false" ht="12.75" hidden="false" customHeight="true" outlineLevel="0" collapsed="false">
      <c r="A414" s="18"/>
      <c r="B414" s="89"/>
      <c r="C414" s="90"/>
      <c r="D414" s="90"/>
      <c r="E414" s="90"/>
      <c r="F414" s="9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customFormat="false" ht="12.75" hidden="false" customHeight="true" outlineLevel="0" collapsed="false">
      <c r="A415" s="18"/>
      <c r="B415" s="89"/>
      <c r="C415" s="90"/>
      <c r="D415" s="90"/>
      <c r="E415" s="90"/>
      <c r="F415" s="9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customFormat="false" ht="12.75" hidden="false" customHeight="true" outlineLevel="0" collapsed="false">
      <c r="A416" s="18"/>
      <c r="B416" s="89"/>
      <c r="C416" s="90"/>
      <c r="D416" s="90"/>
      <c r="E416" s="90"/>
      <c r="F416" s="9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customFormat="false" ht="12.75" hidden="false" customHeight="true" outlineLevel="0" collapsed="false">
      <c r="A417" s="18"/>
      <c r="B417" s="89"/>
      <c r="C417" s="90"/>
      <c r="D417" s="90"/>
      <c r="E417" s="90"/>
      <c r="F417" s="9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customFormat="false" ht="12.75" hidden="false" customHeight="true" outlineLevel="0" collapsed="false">
      <c r="A418" s="18"/>
      <c r="B418" s="89"/>
      <c r="C418" s="90"/>
      <c r="D418" s="90"/>
      <c r="E418" s="90"/>
      <c r="F418" s="9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customFormat="false" ht="12.75" hidden="false" customHeight="true" outlineLevel="0" collapsed="false">
      <c r="A419" s="18"/>
      <c r="B419" s="89"/>
      <c r="C419" s="90"/>
      <c r="D419" s="90"/>
      <c r="E419" s="90"/>
      <c r="F419" s="9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customFormat="false" ht="12.75" hidden="false" customHeight="true" outlineLevel="0" collapsed="false">
      <c r="A420" s="18"/>
      <c r="B420" s="89"/>
      <c r="C420" s="90"/>
      <c r="D420" s="90"/>
      <c r="E420" s="90"/>
      <c r="F420" s="9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customFormat="false" ht="12.75" hidden="false" customHeight="true" outlineLevel="0" collapsed="false">
      <c r="A421" s="18"/>
      <c r="B421" s="89"/>
      <c r="C421" s="90"/>
      <c r="D421" s="90"/>
      <c r="E421" s="90"/>
      <c r="F421" s="9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customFormat="false" ht="12.75" hidden="false" customHeight="true" outlineLevel="0" collapsed="false">
      <c r="A422" s="18"/>
      <c r="B422" s="89"/>
      <c r="C422" s="90"/>
      <c r="D422" s="90"/>
      <c r="E422" s="90"/>
      <c r="F422" s="9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customFormat="false" ht="12.75" hidden="false" customHeight="true" outlineLevel="0" collapsed="false">
      <c r="A423" s="18"/>
      <c r="B423" s="89"/>
      <c r="C423" s="90"/>
      <c r="D423" s="90"/>
      <c r="E423" s="90"/>
      <c r="F423" s="9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customFormat="false" ht="12.75" hidden="false" customHeight="true" outlineLevel="0" collapsed="false">
      <c r="A424" s="18"/>
      <c r="B424" s="89"/>
      <c r="C424" s="90"/>
      <c r="D424" s="90"/>
      <c r="E424" s="90"/>
      <c r="F424" s="9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customFormat="false" ht="12.75" hidden="false" customHeight="true" outlineLevel="0" collapsed="false">
      <c r="A425" s="18"/>
      <c r="B425" s="89"/>
      <c r="C425" s="90"/>
      <c r="D425" s="90"/>
      <c r="E425" s="90"/>
      <c r="F425" s="9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customFormat="false" ht="12.75" hidden="false" customHeight="true" outlineLevel="0" collapsed="false">
      <c r="A426" s="18"/>
      <c r="B426" s="89"/>
      <c r="C426" s="90"/>
      <c r="D426" s="90"/>
      <c r="E426" s="90"/>
      <c r="F426" s="9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customFormat="false" ht="12.75" hidden="false" customHeight="true" outlineLevel="0" collapsed="false">
      <c r="A427" s="18"/>
      <c r="B427" s="89"/>
      <c r="C427" s="90"/>
      <c r="D427" s="90"/>
      <c r="E427" s="90"/>
      <c r="F427" s="9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customFormat="false" ht="12.75" hidden="false" customHeight="true" outlineLevel="0" collapsed="false">
      <c r="A428" s="18"/>
      <c r="B428" s="89"/>
      <c r="C428" s="90"/>
      <c r="D428" s="90"/>
      <c r="E428" s="90"/>
      <c r="F428" s="9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customFormat="false" ht="12.75" hidden="false" customHeight="true" outlineLevel="0" collapsed="false">
      <c r="A429" s="18"/>
      <c r="B429" s="89"/>
      <c r="C429" s="90"/>
      <c r="D429" s="90"/>
      <c r="E429" s="90"/>
      <c r="F429" s="9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customFormat="false" ht="12.75" hidden="false" customHeight="true" outlineLevel="0" collapsed="false">
      <c r="A430" s="18"/>
      <c r="B430" s="89"/>
      <c r="C430" s="90"/>
      <c r="D430" s="90"/>
      <c r="E430" s="90"/>
      <c r="F430" s="9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customFormat="false" ht="12.75" hidden="false" customHeight="true" outlineLevel="0" collapsed="false">
      <c r="A431" s="18"/>
      <c r="B431" s="89"/>
      <c r="C431" s="90"/>
      <c r="D431" s="90"/>
      <c r="E431" s="90"/>
      <c r="F431" s="9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customFormat="false" ht="12.75" hidden="false" customHeight="true" outlineLevel="0" collapsed="false">
      <c r="A432" s="18"/>
      <c r="B432" s="89"/>
      <c r="C432" s="90"/>
      <c r="D432" s="90"/>
      <c r="E432" s="90"/>
      <c r="F432" s="9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customFormat="false" ht="12.75" hidden="false" customHeight="true" outlineLevel="0" collapsed="false">
      <c r="A433" s="18"/>
      <c r="B433" s="89"/>
      <c r="C433" s="90"/>
      <c r="D433" s="90"/>
      <c r="E433" s="90"/>
      <c r="F433" s="9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customFormat="false" ht="12.75" hidden="false" customHeight="true" outlineLevel="0" collapsed="false">
      <c r="A434" s="18"/>
      <c r="B434" s="89"/>
      <c r="C434" s="90"/>
      <c r="D434" s="90"/>
      <c r="E434" s="90"/>
      <c r="F434" s="9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customFormat="false" ht="12.75" hidden="false" customHeight="true" outlineLevel="0" collapsed="false">
      <c r="A435" s="18"/>
      <c r="B435" s="89"/>
      <c r="C435" s="90"/>
      <c r="D435" s="90"/>
      <c r="E435" s="90"/>
      <c r="F435" s="9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customFormat="false" ht="12.75" hidden="false" customHeight="true" outlineLevel="0" collapsed="false">
      <c r="A436" s="18"/>
      <c r="B436" s="89"/>
      <c r="C436" s="90"/>
      <c r="D436" s="90"/>
      <c r="E436" s="90"/>
      <c r="F436" s="9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customFormat="false" ht="12.75" hidden="false" customHeight="true" outlineLevel="0" collapsed="false">
      <c r="A437" s="18"/>
      <c r="B437" s="89"/>
      <c r="C437" s="90"/>
      <c r="D437" s="90"/>
      <c r="E437" s="90"/>
      <c r="F437" s="9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customFormat="false" ht="12.75" hidden="false" customHeight="true" outlineLevel="0" collapsed="false">
      <c r="A438" s="18"/>
      <c r="B438" s="89"/>
      <c r="C438" s="90"/>
      <c r="D438" s="90"/>
      <c r="E438" s="90"/>
      <c r="F438" s="9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customFormat="false" ht="12.75" hidden="false" customHeight="true" outlineLevel="0" collapsed="false">
      <c r="A439" s="18"/>
      <c r="B439" s="89"/>
      <c r="C439" s="90"/>
      <c r="D439" s="90"/>
      <c r="E439" s="90"/>
      <c r="F439" s="9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customFormat="false" ht="12.75" hidden="false" customHeight="true" outlineLevel="0" collapsed="false">
      <c r="A440" s="18"/>
      <c r="B440" s="89"/>
      <c r="C440" s="90"/>
      <c r="D440" s="90"/>
      <c r="E440" s="90"/>
      <c r="F440" s="9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customFormat="false" ht="12.75" hidden="false" customHeight="true" outlineLevel="0" collapsed="false">
      <c r="A441" s="18"/>
      <c r="B441" s="89"/>
      <c r="C441" s="90"/>
      <c r="D441" s="90"/>
      <c r="E441" s="90"/>
      <c r="F441" s="9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customFormat="false" ht="12.75" hidden="false" customHeight="true" outlineLevel="0" collapsed="false">
      <c r="A442" s="18"/>
      <c r="B442" s="89"/>
      <c r="C442" s="90"/>
      <c r="D442" s="90"/>
      <c r="E442" s="90"/>
      <c r="F442" s="9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customFormat="false" ht="12.75" hidden="false" customHeight="true" outlineLevel="0" collapsed="false">
      <c r="A443" s="18"/>
      <c r="B443" s="89"/>
      <c r="C443" s="90"/>
      <c r="D443" s="90"/>
      <c r="E443" s="90"/>
      <c r="F443" s="9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customFormat="false" ht="12.75" hidden="false" customHeight="true" outlineLevel="0" collapsed="false">
      <c r="A444" s="18"/>
      <c r="B444" s="89"/>
      <c r="C444" s="90"/>
      <c r="D444" s="90"/>
      <c r="E444" s="90"/>
      <c r="F444" s="9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customFormat="false" ht="12.75" hidden="false" customHeight="true" outlineLevel="0" collapsed="false">
      <c r="A445" s="18"/>
      <c r="B445" s="89"/>
      <c r="C445" s="90"/>
      <c r="D445" s="90"/>
      <c r="E445" s="90"/>
      <c r="F445" s="9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customFormat="false" ht="12.75" hidden="false" customHeight="true" outlineLevel="0" collapsed="false">
      <c r="A446" s="18"/>
      <c r="B446" s="89"/>
      <c r="C446" s="90"/>
      <c r="D446" s="90"/>
      <c r="E446" s="90"/>
      <c r="F446" s="9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customFormat="false" ht="12.75" hidden="false" customHeight="true" outlineLevel="0" collapsed="false">
      <c r="A447" s="18"/>
      <c r="B447" s="89"/>
      <c r="C447" s="90"/>
      <c r="D447" s="90"/>
      <c r="E447" s="90"/>
      <c r="F447" s="9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customFormat="false" ht="12.75" hidden="false" customHeight="true" outlineLevel="0" collapsed="false">
      <c r="A448" s="18"/>
      <c r="B448" s="89"/>
      <c r="C448" s="90"/>
      <c r="D448" s="90"/>
      <c r="E448" s="90"/>
      <c r="F448" s="9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customFormat="false" ht="12.75" hidden="false" customHeight="true" outlineLevel="0" collapsed="false">
      <c r="A449" s="18"/>
      <c r="B449" s="89"/>
      <c r="C449" s="90"/>
      <c r="D449" s="90"/>
      <c r="E449" s="90"/>
      <c r="F449" s="9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customFormat="false" ht="12.75" hidden="false" customHeight="true" outlineLevel="0" collapsed="false">
      <c r="A450" s="18"/>
      <c r="B450" s="89"/>
      <c r="C450" s="90"/>
      <c r="D450" s="90"/>
      <c r="E450" s="90"/>
      <c r="F450" s="9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customFormat="false" ht="12.75" hidden="false" customHeight="true" outlineLevel="0" collapsed="false">
      <c r="A451" s="18"/>
      <c r="B451" s="89"/>
      <c r="C451" s="90"/>
      <c r="D451" s="90"/>
      <c r="E451" s="90"/>
      <c r="F451" s="9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customFormat="false" ht="12.75" hidden="false" customHeight="true" outlineLevel="0" collapsed="false">
      <c r="A452" s="18"/>
      <c r="B452" s="89"/>
      <c r="C452" s="90"/>
      <c r="D452" s="90"/>
      <c r="E452" s="90"/>
      <c r="F452" s="9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customFormat="false" ht="12.75" hidden="false" customHeight="true" outlineLevel="0" collapsed="false">
      <c r="A453" s="18"/>
      <c r="B453" s="89"/>
      <c r="C453" s="90"/>
      <c r="D453" s="90"/>
      <c r="E453" s="90"/>
      <c r="F453" s="9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customFormat="false" ht="12.75" hidden="false" customHeight="true" outlineLevel="0" collapsed="false">
      <c r="A454" s="18"/>
      <c r="B454" s="89"/>
      <c r="C454" s="90"/>
      <c r="D454" s="90"/>
      <c r="E454" s="90"/>
      <c r="F454" s="9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customFormat="false" ht="12.75" hidden="false" customHeight="true" outlineLevel="0" collapsed="false">
      <c r="A455" s="18"/>
      <c r="B455" s="89"/>
      <c r="C455" s="90"/>
      <c r="D455" s="90"/>
      <c r="E455" s="90"/>
      <c r="F455" s="9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customFormat="false" ht="12.75" hidden="false" customHeight="true" outlineLevel="0" collapsed="false">
      <c r="A456" s="18"/>
      <c r="B456" s="89"/>
      <c r="C456" s="90"/>
      <c r="D456" s="90"/>
      <c r="E456" s="90"/>
      <c r="F456" s="9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customFormat="false" ht="12.75" hidden="false" customHeight="true" outlineLevel="0" collapsed="false">
      <c r="A457" s="18"/>
      <c r="B457" s="89"/>
      <c r="C457" s="90"/>
      <c r="D457" s="90"/>
      <c r="E457" s="90"/>
      <c r="F457" s="9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customFormat="false" ht="12.75" hidden="false" customHeight="true" outlineLevel="0" collapsed="false">
      <c r="A458" s="18"/>
      <c r="B458" s="89"/>
      <c r="C458" s="90"/>
      <c r="D458" s="90"/>
      <c r="E458" s="90"/>
      <c r="F458" s="9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customFormat="false" ht="12.75" hidden="false" customHeight="true" outlineLevel="0" collapsed="false">
      <c r="A459" s="18"/>
      <c r="B459" s="89"/>
      <c r="C459" s="90"/>
      <c r="D459" s="90"/>
      <c r="E459" s="90"/>
      <c r="F459" s="9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customFormat="false" ht="12.75" hidden="false" customHeight="true" outlineLevel="0" collapsed="false">
      <c r="A460" s="18"/>
      <c r="B460" s="89"/>
      <c r="C460" s="90"/>
      <c r="D460" s="90"/>
      <c r="E460" s="90"/>
      <c r="F460" s="9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customFormat="false" ht="12.75" hidden="false" customHeight="true" outlineLevel="0" collapsed="false">
      <c r="A461" s="18"/>
      <c r="B461" s="89"/>
      <c r="C461" s="90"/>
      <c r="D461" s="90"/>
      <c r="E461" s="90"/>
      <c r="F461" s="9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customFormat="false" ht="12.75" hidden="false" customHeight="true" outlineLevel="0" collapsed="false">
      <c r="A462" s="18"/>
      <c r="B462" s="89"/>
      <c r="C462" s="90"/>
      <c r="D462" s="90"/>
      <c r="E462" s="90"/>
      <c r="F462" s="9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customFormat="false" ht="12.75" hidden="false" customHeight="true" outlineLevel="0" collapsed="false">
      <c r="A463" s="18"/>
      <c r="B463" s="89"/>
      <c r="C463" s="90"/>
      <c r="D463" s="90"/>
      <c r="E463" s="90"/>
      <c r="F463" s="9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customFormat="false" ht="12.75" hidden="false" customHeight="true" outlineLevel="0" collapsed="false">
      <c r="A464" s="18"/>
      <c r="B464" s="89"/>
      <c r="C464" s="90"/>
      <c r="D464" s="90"/>
      <c r="E464" s="90"/>
      <c r="F464" s="9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customFormat="false" ht="12.75" hidden="false" customHeight="true" outlineLevel="0" collapsed="false">
      <c r="A465" s="18"/>
      <c r="B465" s="89"/>
      <c r="C465" s="90"/>
      <c r="D465" s="90"/>
      <c r="E465" s="90"/>
      <c r="F465" s="9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customFormat="false" ht="12.75" hidden="false" customHeight="true" outlineLevel="0" collapsed="false">
      <c r="A466" s="18"/>
      <c r="B466" s="89"/>
      <c r="C466" s="90"/>
      <c r="D466" s="90"/>
      <c r="E466" s="90"/>
      <c r="F466" s="9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customFormat="false" ht="12.75" hidden="false" customHeight="true" outlineLevel="0" collapsed="false">
      <c r="A467" s="18"/>
      <c r="B467" s="89"/>
      <c r="C467" s="90"/>
      <c r="D467" s="90"/>
      <c r="E467" s="90"/>
      <c r="F467" s="9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customFormat="false" ht="12.75" hidden="false" customHeight="true" outlineLevel="0" collapsed="false">
      <c r="A468" s="18"/>
      <c r="B468" s="89"/>
      <c r="C468" s="90"/>
      <c r="D468" s="90"/>
      <c r="E468" s="90"/>
      <c r="F468" s="9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customFormat="false" ht="12.75" hidden="false" customHeight="true" outlineLevel="0" collapsed="false">
      <c r="A469" s="18"/>
      <c r="B469" s="89"/>
      <c r="C469" s="90"/>
      <c r="D469" s="90"/>
      <c r="E469" s="90"/>
      <c r="F469" s="9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customFormat="false" ht="12.75" hidden="false" customHeight="true" outlineLevel="0" collapsed="false">
      <c r="A470" s="18"/>
      <c r="B470" s="89"/>
      <c r="C470" s="90"/>
      <c r="D470" s="90"/>
      <c r="E470" s="90"/>
      <c r="F470" s="9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customFormat="false" ht="12.75" hidden="false" customHeight="true" outlineLevel="0" collapsed="false">
      <c r="A471" s="18"/>
      <c r="B471" s="89"/>
      <c r="C471" s="90"/>
      <c r="D471" s="90"/>
      <c r="E471" s="90"/>
      <c r="F471" s="9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customFormat="false" ht="12.75" hidden="false" customHeight="true" outlineLevel="0" collapsed="false">
      <c r="A472" s="18"/>
      <c r="B472" s="89"/>
      <c r="C472" s="90"/>
      <c r="D472" s="90"/>
      <c r="E472" s="90"/>
      <c r="F472" s="9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customFormat="false" ht="12.75" hidden="false" customHeight="true" outlineLevel="0" collapsed="false">
      <c r="A473" s="18"/>
      <c r="B473" s="89"/>
      <c r="C473" s="90"/>
      <c r="D473" s="90"/>
      <c r="E473" s="90"/>
      <c r="F473" s="9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customFormat="false" ht="12.75" hidden="false" customHeight="true" outlineLevel="0" collapsed="false">
      <c r="A474" s="18"/>
      <c r="B474" s="89"/>
      <c r="C474" s="90"/>
      <c r="D474" s="90"/>
      <c r="E474" s="90"/>
      <c r="F474" s="9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customFormat="false" ht="12.75" hidden="false" customHeight="true" outlineLevel="0" collapsed="false">
      <c r="A475" s="18"/>
      <c r="B475" s="89"/>
      <c r="C475" s="90"/>
      <c r="D475" s="90"/>
      <c r="E475" s="90"/>
      <c r="F475" s="9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customFormat="false" ht="12.75" hidden="false" customHeight="true" outlineLevel="0" collapsed="false">
      <c r="A476" s="18"/>
      <c r="B476" s="89"/>
      <c r="C476" s="90"/>
      <c r="D476" s="90"/>
      <c r="E476" s="90"/>
      <c r="F476" s="9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customFormat="false" ht="12.75" hidden="false" customHeight="true" outlineLevel="0" collapsed="false">
      <c r="A477" s="18"/>
      <c r="B477" s="89"/>
      <c r="C477" s="90"/>
      <c r="D477" s="90"/>
      <c r="E477" s="90"/>
      <c r="F477" s="9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customFormat="false" ht="12.75" hidden="false" customHeight="true" outlineLevel="0" collapsed="false">
      <c r="A478" s="18"/>
      <c r="B478" s="89"/>
      <c r="C478" s="90"/>
      <c r="D478" s="90"/>
      <c r="E478" s="90"/>
      <c r="F478" s="9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customFormat="false" ht="12.75" hidden="false" customHeight="true" outlineLevel="0" collapsed="false">
      <c r="A479" s="18"/>
      <c r="B479" s="89"/>
      <c r="C479" s="90"/>
      <c r="D479" s="90"/>
      <c r="E479" s="90"/>
      <c r="F479" s="9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customFormat="false" ht="12.75" hidden="false" customHeight="true" outlineLevel="0" collapsed="false">
      <c r="A480" s="18"/>
      <c r="B480" s="89"/>
      <c r="C480" s="90"/>
      <c r="D480" s="90"/>
      <c r="E480" s="90"/>
      <c r="F480" s="9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customFormat="false" ht="12.75" hidden="false" customHeight="true" outlineLevel="0" collapsed="false">
      <c r="A481" s="18"/>
      <c r="B481" s="89"/>
      <c r="C481" s="90"/>
      <c r="D481" s="90"/>
      <c r="E481" s="90"/>
      <c r="F481" s="9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customFormat="false" ht="12.75" hidden="false" customHeight="true" outlineLevel="0" collapsed="false">
      <c r="A482" s="18"/>
      <c r="B482" s="89"/>
      <c r="C482" s="90"/>
      <c r="D482" s="90"/>
      <c r="E482" s="90"/>
      <c r="F482" s="9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customFormat="false" ht="12.75" hidden="false" customHeight="true" outlineLevel="0" collapsed="false">
      <c r="A483" s="18"/>
      <c r="B483" s="89"/>
      <c r="C483" s="90"/>
      <c r="D483" s="90"/>
      <c r="E483" s="90"/>
      <c r="F483" s="9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customFormat="false" ht="12.75" hidden="false" customHeight="true" outlineLevel="0" collapsed="false">
      <c r="A484" s="18"/>
      <c r="B484" s="89"/>
      <c r="C484" s="90"/>
      <c r="D484" s="90"/>
      <c r="E484" s="90"/>
      <c r="F484" s="9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customFormat="false" ht="12.75" hidden="false" customHeight="true" outlineLevel="0" collapsed="false">
      <c r="A485" s="18"/>
      <c r="B485" s="89"/>
      <c r="C485" s="90"/>
      <c r="D485" s="90"/>
      <c r="E485" s="90"/>
      <c r="F485" s="9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customFormat="false" ht="12.75" hidden="false" customHeight="true" outlineLevel="0" collapsed="false">
      <c r="A486" s="18"/>
      <c r="B486" s="89"/>
      <c r="C486" s="90"/>
      <c r="D486" s="90"/>
      <c r="E486" s="90"/>
      <c r="F486" s="9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customFormat="false" ht="12.75" hidden="false" customHeight="true" outlineLevel="0" collapsed="false">
      <c r="A487" s="18"/>
      <c r="B487" s="89"/>
      <c r="C487" s="90"/>
      <c r="D487" s="90"/>
      <c r="E487" s="90"/>
      <c r="F487" s="9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customFormat="false" ht="12.75" hidden="false" customHeight="true" outlineLevel="0" collapsed="false">
      <c r="A488" s="18"/>
      <c r="B488" s="89"/>
      <c r="C488" s="90"/>
      <c r="D488" s="90"/>
      <c r="E488" s="90"/>
      <c r="F488" s="9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customFormat="false" ht="12.75" hidden="false" customHeight="true" outlineLevel="0" collapsed="false">
      <c r="A489" s="18"/>
      <c r="B489" s="89"/>
      <c r="C489" s="90"/>
      <c r="D489" s="90"/>
      <c r="E489" s="90"/>
      <c r="F489" s="9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customFormat="false" ht="12.75" hidden="false" customHeight="true" outlineLevel="0" collapsed="false">
      <c r="A490" s="18"/>
      <c r="B490" s="89"/>
      <c r="C490" s="90"/>
      <c r="D490" s="90"/>
      <c r="E490" s="90"/>
      <c r="F490" s="9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customFormat="false" ht="12.75" hidden="false" customHeight="true" outlineLevel="0" collapsed="false">
      <c r="A491" s="18"/>
      <c r="B491" s="89"/>
      <c r="C491" s="90"/>
      <c r="D491" s="90"/>
      <c r="E491" s="90"/>
      <c r="F491" s="9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customFormat="false" ht="12.75" hidden="false" customHeight="true" outlineLevel="0" collapsed="false">
      <c r="A492" s="18"/>
      <c r="B492" s="89"/>
      <c r="C492" s="90"/>
      <c r="D492" s="90"/>
      <c r="E492" s="90"/>
      <c r="F492" s="9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customFormat="false" ht="12.75" hidden="false" customHeight="true" outlineLevel="0" collapsed="false">
      <c r="A493" s="18"/>
      <c r="B493" s="89"/>
      <c r="C493" s="90"/>
      <c r="D493" s="90"/>
      <c r="E493" s="90"/>
      <c r="F493" s="9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customFormat="false" ht="12.75" hidden="false" customHeight="true" outlineLevel="0" collapsed="false">
      <c r="A494" s="18"/>
      <c r="B494" s="89"/>
      <c r="C494" s="90"/>
      <c r="D494" s="90"/>
      <c r="E494" s="90"/>
      <c r="F494" s="9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customFormat="false" ht="12.75" hidden="false" customHeight="true" outlineLevel="0" collapsed="false">
      <c r="A495" s="18"/>
      <c r="B495" s="89"/>
      <c r="C495" s="90"/>
      <c r="D495" s="90"/>
      <c r="E495" s="90"/>
      <c r="F495" s="9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customFormat="false" ht="12.75" hidden="false" customHeight="true" outlineLevel="0" collapsed="false">
      <c r="A496" s="18"/>
      <c r="B496" s="89"/>
      <c r="C496" s="90"/>
      <c r="D496" s="90"/>
      <c r="E496" s="90"/>
      <c r="F496" s="9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customFormat="false" ht="12.75" hidden="false" customHeight="true" outlineLevel="0" collapsed="false">
      <c r="A497" s="18"/>
      <c r="B497" s="89"/>
      <c r="C497" s="90"/>
      <c r="D497" s="90"/>
      <c r="E497" s="90"/>
      <c r="F497" s="9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customFormat="false" ht="12.75" hidden="false" customHeight="true" outlineLevel="0" collapsed="false">
      <c r="A498" s="18"/>
      <c r="B498" s="89"/>
      <c r="C498" s="90"/>
      <c r="D498" s="90"/>
      <c r="E498" s="90"/>
      <c r="F498" s="9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customFormat="false" ht="12.75" hidden="false" customHeight="true" outlineLevel="0" collapsed="false">
      <c r="A499" s="18"/>
      <c r="B499" s="89"/>
      <c r="C499" s="90"/>
      <c r="D499" s="90"/>
      <c r="E499" s="90"/>
      <c r="F499" s="9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customFormat="false" ht="12.75" hidden="false" customHeight="true" outlineLevel="0" collapsed="false">
      <c r="A500" s="18"/>
      <c r="B500" s="89"/>
      <c r="C500" s="90"/>
      <c r="D500" s="90"/>
      <c r="E500" s="90"/>
      <c r="F500" s="9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customFormat="false" ht="12.75" hidden="false" customHeight="true" outlineLevel="0" collapsed="false">
      <c r="A501" s="18"/>
      <c r="B501" s="89"/>
      <c r="C501" s="90"/>
      <c r="D501" s="90"/>
      <c r="E501" s="90"/>
      <c r="F501" s="9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customFormat="false" ht="12.75" hidden="false" customHeight="true" outlineLevel="0" collapsed="false">
      <c r="A502" s="18"/>
      <c r="B502" s="89"/>
      <c r="C502" s="90"/>
      <c r="D502" s="90"/>
      <c r="E502" s="90"/>
      <c r="F502" s="9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customFormat="false" ht="12.75" hidden="false" customHeight="true" outlineLevel="0" collapsed="false">
      <c r="A503" s="18"/>
      <c r="B503" s="89"/>
      <c r="C503" s="90"/>
      <c r="D503" s="90"/>
      <c r="E503" s="90"/>
      <c r="F503" s="9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customFormat="false" ht="12.75" hidden="false" customHeight="true" outlineLevel="0" collapsed="false">
      <c r="A504" s="18"/>
      <c r="B504" s="89"/>
      <c r="C504" s="90"/>
      <c r="D504" s="90"/>
      <c r="E504" s="90"/>
      <c r="F504" s="9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customFormat="false" ht="12.75" hidden="false" customHeight="true" outlineLevel="0" collapsed="false">
      <c r="A505" s="18"/>
      <c r="B505" s="89"/>
      <c r="C505" s="90"/>
      <c r="D505" s="90"/>
      <c r="E505" s="90"/>
      <c r="F505" s="9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customFormat="false" ht="12.75" hidden="false" customHeight="true" outlineLevel="0" collapsed="false">
      <c r="A506" s="18"/>
      <c r="B506" s="89"/>
      <c r="C506" s="90"/>
      <c r="D506" s="90"/>
      <c r="E506" s="90"/>
      <c r="F506" s="9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customFormat="false" ht="12.75" hidden="false" customHeight="true" outlineLevel="0" collapsed="false">
      <c r="A507" s="18"/>
      <c r="B507" s="89"/>
      <c r="C507" s="90"/>
      <c r="D507" s="90"/>
      <c r="E507" s="90"/>
      <c r="F507" s="9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customFormat="false" ht="12.75" hidden="false" customHeight="true" outlineLevel="0" collapsed="false">
      <c r="A508" s="18"/>
      <c r="B508" s="89"/>
      <c r="C508" s="90"/>
      <c r="D508" s="90"/>
      <c r="E508" s="90"/>
      <c r="F508" s="9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customFormat="false" ht="12.75" hidden="false" customHeight="true" outlineLevel="0" collapsed="false">
      <c r="A509" s="18"/>
      <c r="B509" s="89"/>
      <c r="C509" s="90"/>
      <c r="D509" s="90"/>
      <c r="E509" s="90"/>
      <c r="F509" s="9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customFormat="false" ht="12.75" hidden="false" customHeight="true" outlineLevel="0" collapsed="false">
      <c r="A510" s="18"/>
      <c r="B510" s="89"/>
      <c r="C510" s="90"/>
      <c r="D510" s="90"/>
      <c r="E510" s="90"/>
      <c r="F510" s="9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customFormat="false" ht="12.75" hidden="false" customHeight="true" outlineLevel="0" collapsed="false">
      <c r="A511" s="18"/>
      <c r="B511" s="89"/>
      <c r="C511" s="90"/>
      <c r="D511" s="90"/>
      <c r="E511" s="90"/>
      <c r="F511" s="9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customFormat="false" ht="12.75" hidden="false" customHeight="true" outlineLevel="0" collapsed="false">
      <c r="A512" s="18"/>
      <c r="B512" s="89"/>
      <c r="C512" s="90"/>
      <c r="D512" s="90"/>
      <c r="E512" s="90"/>
      <c r="F512" s="9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customFormat="false" ht="12.75" hidden="false" customHeight="true" outlineLevel="0" collapsed="false">
      <c r="A513" s="18"/>
      <c r="B513" s="89"/>
      <c r="C513" s="90"/>
      <c r="D513" s="90"/>
      <c r="E513" s="90"/>
      <c r="F513" s="9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customFormat="false" ht="12.75" hidden="false" customHeight="true" outlineLevel="0" collapsed="false">
      <c r="A514" s="18"/>
      <c r="B514" s="89"/>
      <c r="C514" s="90"/>
      <c r="D514" s="90"/>
      <c r="E514" s="90"/>
      <c r="F514" s="9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customFormat="false" ht="12.75" hidden="false" customHeight="true" outlineLevel="0" collapsed="false">
      <c r="A515" s="18"/>
      <c r="B515" s="89"/>
      <c r="C515" s="90"/>
      <c r="D515" s="90"/>
      <c r="E515" s="90"/>
      <c r="F515" s="9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customFormat="false" ht="12.75" hidden="false" customHeight="true" outlineLevel="0" collapsed="false">
      <c r="A516" s="18"/>
      <c r="B516" s="89"/>
      <c r="C516" s="90"/>
      <c r="D516" s="90"/>
      <c r="E516" s="90"/>
      <c r="F516" s="9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customFormat="false" ht="12.75" hidden="false" customHeight="true" outlineLevel="0" collapsed="false">
      <c r="A517" s="18"/>
      <c r="B517" s="89"/>
      <c r="C517" s="90"/>
      <c r="D517" s="90"/>
      <c r="E517" s="90"/>
      <c r="F517" s="9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customFormat="false" ht="12.75" hidden="false" customHeight="true" outlineLevel="0" collapsed="false">
      <c r="A518" s="18"/>
      <c r="B518" s="89"/>
      <c r="C518" s="90"/>
      <c r="D518" s="90"/>
      <c r="E518" s="90"/>
      <c r="F518" s="9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customFormat="false" ht="12.75" hidden="false" customHeight="true" outlineLevel="0" collapsed="false">
      <c r="A519" s="18"/>
      <c r="B519" s="89"/>
      <c r="C519" s="90"/>
      <c r="D519" s="90"/>
      <c r="E519" s="90"/>
      <c r="F519" s="9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customFormat="false" ht="12.75" hidden="false" customHeight="true" outlineLevel="0" collapsed="false">
      <c r="A520" s="18"/>
      <c r="B520" s="89"/>
      <c r="C520" s="90"/>
      <c r="D520" s="90"/>
      <c r="E520" s="90"/>
      <c r="F520" s="9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customFormat="false" ht="12.75" hidden="false" customHeight="true" outlineLevel="0" collapsed="false">
      <c r="A521" s="18"/>
      <c r="B521" s="89"/>
      <c r="C521" s="90"/>
      <c r="D521" s="90"/>
      <c r="E521" s="90"/>
      <c r="F521" s="9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customFormat="false" ht="12.75" hidden="false" customHeight="true" outlineLevel="0" collapsed="false">
      <c r="A522" s="18"/>
      <c r="B522" s="89"/>
      <c r="C522" s="90"/>
      <c r="D522" s="90"/>
      <c r="E522" s="90"/>
      <c r="F522" s="9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customFormat="false" ht="12.75" hidden="false" customHeight="true" outlineLevel="0" collapsed="false">
      <c r="A523" s="18"/>
      <c r="B523" s="89"/>
      <c r="C523" s="90"/>
      <c r="D523" s="90"/>
      <c r="E523" s="90"/>
      <c r="F523" s="9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customFormat="false" ht="12.75" hidden="false" customHeight="true" outlineLevel="0" collapsed="false">
      <c r="A524" s="18"/>
      <c r="B524" s="89"/>
      <c r="C524" s="90"/>
      <c r="D524" s="90"/>
      <c r="E524" s="90"/>
      <c r="F524" s="9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customFormat="false" ht="12.75" hidden="false" customHeight="true" outlineLevel="0" collapsed="false">
      <c r="A525" s="18"/>
      <c r="B525" s="89"/>
      <c r="C525" s="90"/>
      <c r="D525" s="90"/>
      <c r="E525" s="90"/>
      <c r="F525" s="9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customFormat="false" ht="12.75" hidden="false" customHeight="true" outlineLevel="0" collapsed="false">
      <c r="A526" s="18"/>
      <c r="B526" s="89"/>
      <c r="C526" s="90"/>
      <c r="D526" s="90"/>
      <c r="E526" s="90"/>
      <c r="F526" s="9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customFormat="false" ht="12.75" hidden="false" customHeight="true" outlineLevel="0" collapsed="false">
      <c r="A527" s="18"/>
      <c r="B527" s="89"/>
      <c r="C527" s="90"/>
      <c r="D527" s="90"/>
      <c r="E527" s="90"/>
      <c r="F527" s="9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customFormat="false" ht="12.75" hidden="false" customHeight="true" outlineLevel="0" collapsed="false">
      <c r="A528" s="18"/>
      <c r="B528" s="89"/>
      <c r="C528" s="90"/>
      <c r="D528" s="90"/>
      <c r="E528" s="90"/>
      <c r="F528" s="9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customFormat="false" ht="12.75" hidden="false" customHeight="true" outlineLevel="0" collapsed="false">
      <c r="A529" s="18"/>
      <c r="B529" s="89"/>
      <c r="C529" s="90"/>
      <c r="D529" s="90"/>
      <c r="E529" s="90"/>
      <c r="F529" s="9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customFormat="false" ht="12.75" hidden="false" customHeight="true" outlineLevel="0" collapsed="false">
      <c r="A530" s="18"/>
      <c r="B530" s="89"/>
      <c r="C530" s="90"/>
      <c r="D530" s="90"/>
      <c r="E530" s="90"/>
      <c r="F530" s="9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customFormat="false" ht="12.75" hidden="false" customHeight="true" outlineLevel="0" collapsed="false">
      <c r="A531" s="18"/>
      <c r="B531" s="89"/>
      <c r="C531" s="90"/>
      <c r="D531" s="90"/>
      <c r="E531" s="90"/>
      <c r="F531" s="9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customFormat="false" ht="12.75" hidden="false" customHeight="true" outlineLevel="0" collapsed="false">
      <c r="A532" s="18"/>
      <c r="B532" s="89"/>
      <c r="C532" s="90"/>
      <c r="D532" s="90"/>
      <c r="E532" s="90"/>
      <c r="F532" s="9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customFormat="false" ht="12.75" hidden="false" customHeight="true" outlineLevel="0" collapsed="false">
      <c r="A533" s="18"/>
      <c r="B533" s="89"/>
      <c r="C533" s="90"/>
      <c r="D533" s="90"/>
      <c r="E533" s="90"/>
      <c r="F533" s="9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customFormat="false" ht="12.75" hidden="false" customHeight="true" outlineLevel="0" collapsed="false">
      <c r="A534" s="18"/>
      <c r="B534" s="89"/>
      <c r="C534" s="90"/>
      <c r="D534" s="90"/>
      <c r="E534" s="90"/>
      <c r="F534" s="9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customFormat="false" ht="12.75" hidden="false" customHeight="true" outlineLevel="0" collapsed="false">
      <c r="A535" s="18"/>
      <c r="B535" s="89"/>
      <c r="C535" s="90"/>
      <c r="D535" s="90"/>
      <c r="E535" s="90"/>
      <c r="F535" s="9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customFormat="false" ht="12.75" hidden="false" customHeight="true" outlineLevel="0" collapsed="false">
      <c r="A536" s="18"/>
      <c r="B536" s="89"/>
      <c r="C536" s="90"/>
      <c r="D536" s="90"/>
      <c r="E536" s="90"/>
      <c r="F536" s="9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customFormat="false" ht="12.75" hidden="false" customHeight="true" outlineLevel="0" collapsed="false">
      <c r="A537" s="18"/>
      <c r="B537" s="89"/>
      <c r="C537" s="90"/>
      <c r="D537" s="90"/>
      <c r="E537" s="90"/>
      <c r="F537" s="9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customFormat="false" ht="12.75" hidden="false" customHeight="true" outlineLevel="0" collapsed="false">
      <c r="A538" s="18"/>
      <c r="B538" s="89"/>
      <c r="C538" s="90"/>
      <c r="D538" s="90"/>
      <c r="E538" s="90"/>
      <c r="F538" s="9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customFormat="false" ht="12.75" hidden="false" customHeight="true" outlineLevel="0" collapsed="false">
      <c r="A539" s="18"/>
      <c r="B539" s="89"/>
      <c r="C539" s="90"/>
      <c r="D539" s="90"/>
      <c r="E539" s="90"/>
      <c r="F539" s="9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customFormat="false" ht="12.75" hidden="false" customHeight="true" outlineLevel="0" collapsed="false">
      <c r="A540" s="18"/>
      <c r="B540" s="89"/>
      <c r="C540" s="90"/>
      <c r="D540" s="90"/>
      <c r="E540" s="90"/>
      <c r="F540" s="9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customFormat="false" ht="12.75" hidden="false" customHeight="true" outlineLevel="0" collapsed="false">
      <c r="A541" s="18"/>
      <c r="B541" s="89"/>
      <c r="C541" s="90"/>
      <c r="D541" s="90"/>
      <c r="E541" s="90"/>
      <c r="F541" s="9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customFormat="false" ht="12.75" hidden="false" customHeight="true" outlineLevel="0" collapsed="false">
      <c r="A542" s="18"/>
      <c r="B542" s="89"/>
      <c r="C542" s="90"/>
      <c r="D542" s="90"/>
      <c r="E542" s="90"/>
      <c r="F542" s="9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customFormat="false" ht="12.75" hidden="false" customHeight="true" outlineLevel="0" collapsed="false">
      <c r="A543" s="18"/>
      <c r="B543" s="89"/>
      <c r="C543" s="90"/>
      <c r="D543" s="90"/>
      <c r="E543" s="90"/>
      <c r="F543" s="9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customFormat="false" ht="12.75" hidden="false" customHeight="true" outlineLevel="0" collapsed="false">
      <c r="A544" s="18"/>
      <c r="B544" s="89"/>
      <c r="C544" s="90"/>
      <c r="D544" s="90"/>
      <c r="E544" s="90"/>
      <c r="F544" s="9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customFormat="false" ht="12.75" hidden="false" customHeight="true" outlineLevel="0" collapsed="false">
      <c r="A545" s="18"/>
      <c r="B545" s="89"/>
      <c r="C545" s="90"/>
      <c r="D545" s="90"/>
      <c r="E545" s="90"/>
      <c r="F545" s="9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customFormat="false" ht="12.75" hidden="false" customHeight="true" outlineLevel="0" collapsed="false">
      <c r="A546" s="18"/>
      <c r="B546" s="89"/>
      <c r="C546" s="90"/>
      <c r="D546" s="90"/>
      <c r="E546" s="90"/>
      <c r="F546" s="9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customFormat="false" ht="12.75" hidden="false" customHeight="true" outlineLevel="0" collapsed="false">
      <c r="A547" s="18"/>
      <c r="B547" s="89"/>
      <c r="C547" s="90"/>
      <c r="D547" s="90"/>
      <c r="E547" s="90"/>
      <c r="F547" s="9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customFormat="false" ht="12.75" hidden="false" customHeight="true" outlineLevel="0" collapsed="false">
      <c r="A548" s="18"/>
      <c r="B548" s="89"/>
      <c r="C548" s="90"/>
      <c r="D548" s="90"/>
      <c r="E548" s="90"/>
      <c r="F548" s="9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customFormat="false" ht="12.75" hidden="false" customHeight="true" outlineLevel="0" collapsed="false">
      <c r="A549" s="18"/>
      <c r="B549" s="89"/>
      <c r="C549" s="90"/>
      <c r="D549" s="90"/>
      <c r="E549" s="90"/>
      <c r="F549" s="9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customFormat="false" ht="12.75" hidden="false" customHeight="true" outlineLevel="0" collapsed="false">
      <c r="A550" s="18"/>
      <c r="B550" s="89"/>
      <c r="C550" s="90"/>
      <c r="D550" s="90"/>
      <c r="E550" s="90"/>
      <c r="F550" s="9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customFormat="false" ht="12.75" hidden="false" customHeight="true" outlineLevel="0" collapsed="false">
      <c r="A551" s="18"/>
      <c r="B551" s="89"/>
      <c r="C551" s="90"/>
      <c r="D551" s="90"/>
      <c r="E551" s="90"/>
      <c r="F551" s="9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customFormat="false" ht="12.75" hidden="false" customHeight="true" outlineLevel="0" collapsed="false">
      <c r="A552" s="18"/>
      <c r="B552" s="89"/>
      <c r="C552" s="90"/>
      <c r="D552" s="90"/>
      <c r="E552" s="90"/>
      <c r="F552" s="9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customFormat="false" ht="12.75" hidden="false" customHeight="true" outlineLevel="0" collapsed="false">
      <c r="A553" s="18"/>
      <c r="B553" s="89"/>
      <c r="C553" s="90"/>
      <c r="D553" s="90"/>
      <c r="E553" s="90"/>
      <c r="F553" s="9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customFormat="false" ht="12.75" hidden="false" customHeight="true" outlineLevel="0" collapsed="false">
      <c r="A554" s="18"/>
      <c r="B554" s="89"/>
      <c r="C554" s="90"/>
      <c r="D554" s="90"/>
      <c r="E554" s="90"/>
      <c r="F554" s="9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customFormat="false" ht="12.75" hidden="false" customHeight="true" outlineLevel="0" collapsed="false">
      <c r="A555" s="18"/>
      <c r="B555" s="89"/>
      <c r="C555" s="90"/>
      <c r="D555" s="90"/>
      <c r="E555" s="90"/>
      <c r="F555" s="9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customFormat="false" ht="12.75" hidden="false" customHeight="true" outlineLevel="0" collapsed="false">
      <c r="A556" s="18"/>
      <c r="B556" s="89"/>
      <c r="C556" s="90"/>
      <c r="D556" s="90"/>
      <c r="E556" s="90"/>
      <c r="F556" s="9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customFormat="false" ht="12.75" hidden="false" customHeight="true" outlineLevel="0" collapsed="false">
      <c r="A557" s="18"/>
      <c r="B557" s="89"/>
      <c r="C557" s="90"/>
      <c r="D557" s="90"/>
      <c r="E557" s="90"/>
      <c r="F557" s="9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customFormat="false" ht="12.75" hidden="false" customHeight="true" outlineLevel="0" collapsed="false">
      <c r="A558" s="18"/>
      <c r="B558" s="89"/>
      <c r="C558" s="90"/>
      <c r="D558" s="90"/>
      <c r="E558" s="90"/>
      <c r="F558" s="9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customFormat="false" ht="12.75" hidden="false" customHeight="true" outlineLevel="0" collapsed="false">
      <c r="A559" s="18"/>
      <c r="B559" s="89"/>
      <c r="C559" s="90"/>
      <c r="D559" s="90"/>
      <c r="E559" s="90"/>
      <c r="F559" s="9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customFormat="false" ht="12.75" hidden="false" customHeight="true" outlineLevel="0" collapsed="false">
      <c r="A560" s="18"/>
      <c r="B560" s="89"/>
      <c r="C560" s="90"/>
      <c r="D560" s="90"/>
      <c r="E560" s="90"/>
      <c r="F560" s="9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customFormat="false" ht="12.75" hidden="false" customHeight="true" outlineLevel="0" collapsed="false">
      <c r="A561" s="18"/>
      <c r="B561" s="89"/>
      <c r="C561" s="90"/>
      <c r="D561" s="90"/>
      <c r="E561" s="90"/>
      <c r="F561" s="9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customFormat="false" ht="12.75" hidden="false" customHeight="true" outlineLevel="0" collapsed="false">
      <c r="A562" s="18"/>
      <c r="B562" s="89"/>
      <c r="C562" s="90"/>
      <c r="D562" s="90"/>
      <c r="E562" s="90"/>
      <c r="F562" s="9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customFormat="false" ht="12.75" hidden="false" customHeight="true" outlineLevel="0" collapsed="false">
      <c r="A563" s="18"/>
      <c r="B563" s="89"/>
      <c r="C563" s="90"/>
      <c r="D563" s="90"/>
      <c r="E563" s="90"/>
      <c r="F563" s="9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customFormat="false" ht="12.75" hidden="false" customHeight="true" outlineLevel="0" collapsed="false">
      <c r="A564" s="18"/>
      <c r="B564" s="89"/>
      <c r="C564" s="90"/>
      <c r="D564" s="90"/>
      <c r="E564" s="90"/>
      <c r="F564" s="9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customFormat="false" ht="12.75" hidden="false" customHeight="true" outlineLevel="0" collapsed="false">
      <c r="A565" s="18"/>
      <c r="B565" s="89"/>
      <c r="C565" s="90"/>
      <c r="D565" s="90"/>
      <c r="E565" s="90"/>
      <c r="F565" s="9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customFormat="false" ht="12.75" hidden="false" customHeight="true" outlineLevel="0" collapsed="false">
      <c r="A566" s="18"/>
      <c r="B566" s="89"/>
      <c r="C566" s="90"/>
      <c r="D566" s="90"/>
      <c r="E566" s="90"/>
      <c r="F566" s="9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customFormat="false" ht="12.75" hidden="false" customHeight="true" outlineLevel="0" collapsed="false">
      <c r="A567" s="18"/>
      <c r="B567" s="89"/>
      <c r="C567" s="90"/>
      <c r="D567" s="90"/>
      <c r="E567" s="90"/>
      <c r="F567" s="9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customFormat="false" ht="12.75" hidden="false" customHeight="true" outlineLevel="0" collapsed="false">
      <c r="A568" s="18"/>
      <c r="B568" s="89"/>
      <c r="C568" s="90"/>
      <c r="D568" s="90"/>
      <c r="E568" s="90"/>
      <c r="F568" s="9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customFormat="false" ht="12.75" hidden="false" customHeight="true" outlineLevel="0" collapsed="false">
      <c r="A569" s="18"/>
      <c r="B569" s="89"/>
      <c r="C569" s="90"/>
      <c r="D569" s="90"/>
      <c r="E569" s="90"/>
      <c r="F569" s="9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customFormat="false" ht="12.75" hidden="false" customHeight="true" outlineLevel="0" collapsed="false">
      <c r="A570" s="18"/>
      <c r="B570" s="89"/>
      <c r="C570" s="90"/>
      <c r="D570" s="90"/>
      <c r="E570" s="90"/>
      <c r="F570" s="9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customFormat="false" ht="12.75" hidden="false" customHeight="true" outlineLevel="0" collapsed="false">
      <c r="A571" s="18"/>
      <c r="B571" s="89"/>
      <c r="C571" s="90"/>
      <c r="D571" s="90"/>
      <c r="E571" s="90"/>
      <c r="F571" s="9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customFormat="false" ht="12.75" hidden="false" customHeight="true" outlineLevel="0" collapsed="false">
      <c r="A572" s="18"/>
      <c r="B572" s="89"/>
      <c r="C572" s="90"/>
      <c r="D572" s="90"/>
      <c r="E572" s="90"/>
      <c r="F572" s="9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customFormat="false" ht="12.75" hidden="false" customHeight="true" outlineLevel="0" collapsed="false">
      <c r="A573" s="18"/>
      <c r="B573" s="89"/>
      <c r="C573" s="90"/>
      <c r="D573" s="90"/>
      <c r="E573" s="90"/>
      <c r="F573" s="9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customFormat="false" ht="12.75" hidden="false" customHeight="true" outlineLevel="0" collapsed="false">
      <c r="A574" s="18"/>
      <c r="B574" s="89"/>
      <c r="C574" s="90"/>
      <c r="D574" s="90"/>
      <c r="E574" s="90"/>
      <c r="F574" s="9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customFormat="false" ht="12.75" hidden="false" customHeight="true" outlineLevel="0" collapsed="false">
      <c r="A575" s="18"/>
      <c r="B575" s="89"/>
      <c r="C575" s="90"/>
      <c r="D575" s="90"/>
      <c r="E575" s="90"/>
      <c r="F575" s="9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customFormat="false" ht="12.75" hidden="false" customHeight="true" outlineLevel="0" collapsed="false">
      <c r="A576" s="18"/>
      <c r="B576" s="89"/>
      <c r="C576" s="90"/>
      <c r="D576" s="90"/>
      <c r="E576" s="90"/>
      <c r="F576" s="9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customFormat="false" ht="12.75" hidden="false" customHeight="true" outlineLevel="0" collapsed="false">
      <c r="A577" s="18"/>
      <c r="B577" s="89"/>
      <c r="C577" s="90"/>
      <c r="D577" s="90"/>
      <c r="E577" s="90"/>
      <c r="F577" s="9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customFormat="false" ht="12.75" hidden="false" customHeight="true" outlineLevel="0" collapsed="false">
      <c r="A578" s="18"/>
      <c r="B578" s="89"/>
      <c r="C578" s="90"/>
      <c r="D578" s="90"/>
      <c r="E578" s="90"/>
      <c r="F578" s="9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customFormat="false" ht="12.75" hidden="false" customHeight="true" outlineLevel="0" collapsed="false">
      <c r="A579" s="18"/>
      <c r="B579" s="89"/>
      <c r="C579" s="90"/>
      <c r="D579" s="90"/>
      <c r="E579" s="90"/>
      <c r="F579" s="9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customFormat="false" ht="12.75" hidden="false" customHeight="true" outlineLevel="0" collapsed="false">
      <c r="A580" s="18"/>
      <c r="B580" s="89"/>
      <c r="C580" s="90"/>
      <c r="D580" s="90"/>
      <c r="E580" s="90"/>
      <c r="F580" s="9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customFormat="false" ht="12.75" hidden="false" customHeight="true" outlineLevel="0" collapsed="false">
      <c r="A581" s="18"/>
      <c r="B581" s="89"/>
      <c r="C581" s="90"/>
      <c r="D581" s="90"/>
      <c r="E581" s="90"/>
      <c r="F581" s="9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customFormat="false" ht="12.75" hidden="false" customHeight="true" outlineLevel="0" collapsed="false">
      <c r="A582" s="18"/>
      <c r="B582" s="89"/>
      <c r="C582" s="90"/>
      <c r="D582" s="90"/>
      <c r="E582" s="90"/>
      <c r="F582" s="9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customFormat="false" ht="12.75" hidden="false" customHeight="true" outlineLevel="0" collapsed="false">
      <c r="A583" s="18"/>
      <c r="B583" s="89"/>
      <c r="C583" s="90"/>
      <c r="D583" s="90"/>
      <c r="E583" s="90"/>
      <c r="F583" s="9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customFormat="false" ht="12.75" hidden="false" customHeight="true" outlineLevel="0" collapsed="false">
      <c r="A584" s="18"/>
      <c r="B584" s="89"/>
      <c r="C584" s="90"/>
      <c r="D584" s="90"/>
      <c r="E584" s="90"/>
      <c r="F584" s="9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customFormat="false" ht="12.75" hidden="false" customHeight="true" outlineLevel="0" collapsed="false">
      <c r="A585" s="18"/>
      <c r="B585" s="89"/>
      <c r="C585" s="90"/>
      <c r="D585" s="90"/>
      <c r="E585" s="90"/>
      <c r="F585" s="9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customFormat="false" ht="12.75" hidden="false" customHeight="true" outlineLevel="0" collapsed="false">
      <c r="A586" s="18"/>
      <c r="B586" s="89"/>
      <c r="C586" s="90"/>
      <c r="D586" s="90"/>
      <c r="E586" s="90"/>
      <c r="F586" s="9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customFormat="false" ht="12.75" hidden="false" customHeight="true" outlineLevel="0" collapsed="false">
      <c r="A587" s="18"/>
      <c r="B587" s="89"/>
      <c r="C587" s="90"/>
      <c r="D587" s="90"/>
      <c r="E587" s="90"/>
      <c r="F587" s="9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customFormat="false" ht="12.75" hidden="false" customHeight="true" outlineLevel="0" collapsed="false">
      <c r="A588" s="18"/>
      <c r="B588" s="89"/>
      <c r="C588" s="90"/>
      <c r="D588" s="90"/>
      <c r="E588" s="90"/>
      <c r="F588" s="9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customFormat="false" ht="12.75" hidden="false" customHeight="true" outlineLevel="0" collapsed="false">
      <c r="A589" s="18"/>
      <c r="B589" s="89"/>
      <c r="C589" s="90"/>
      <c r="D589" s="90"/>
      <c r="E589" s="90"/>
      <c r="F589" s="9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customFormat="false" ht="12.75" hidden="false" customHeight="true" outlineLevel="0" collapsed="false">
      <c r="A590" s="18"/>
      <c r="B590" s="89"/>
      <c r="C590" s="90"/>
      <c r="D590" s="90"/>
      <c r="E590" s="90"/>
      <c r="F590" s="9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customFormat="false" ht="12.75" hidden="false" customHeight="true" outlineLevel="0" collapsed="false">
      <c r="A591" s="18"/>
      <c r="B591" s="89"/>
      <c r="C591" s="90"/>
      <c r="D591" s="90"/>
      <c r="E591" s="90"/>
      <c r="F591" s="9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customFormat="false" ht="12.75" hidden="false" customHeight="true" outlineLevel="0" collapsed="false">
      <c r="A592" s="18"/>
      <c r="B592" s="89"/>
      <c r="C592" s="90"/>
      <c r="D592" s="90"/>
      <c r="E592" s="90"/>
      <c r="F592" s="9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customFormat="false" ht="12.75" hidden="false" customHeight="true" outlineLevel="0" collapsed="false">
      <c r="A593" s="18"/>
      <c r="B593" s="89"/>
      <c r="C593" s="90"/>
      <c r="D593" s="90"/>
      <c r="E593" s="90"/>
      <c r="F593" s="9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customFormat="false" ht="12.75" hidden="false" customHeight="true" outlineLevel="0" collapsed="false">
      <c r="A594" s="18"/>
      <c r="B594" s="89"/>
      <c r="C594" s="90"/>
      <c r="D594" s="90"/>
      <c r="E594" s="90"/>
      <c r="F594" s="9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customFormat="false" ht="12.75" hidden="false" customHeight="true" outlineLevel="0" collapsed="false">
      <c r="A595" s="18"/>
      <c r="B595" s="89"/>
      <c r="C595" s="90"/>
      <c r="D595" s="90"/>
      <c r="E595" s="90"/>
      <c r="F595" s="9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customFormat="false" ht="12.75" hidden="false" customHeight="true" outlineLevel="0" collapsed="false">
      <c r="A596" s="18"/>
      <c r="B596" s="89"/>
      <c r="C596" s="90"/>
      <c r="D596" s="90"/>
      <c r="E596" s="90"/>
      <c r="F596" s="9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customFormat="false" ht="12.75" hidden="false" customHeight="true" outlineLevel="0" collapsed="false">
      <c r="A597" s="18"/>
      <c r="B597" s="89"/>
      <c r="C597" s="90"/>
      <c r="D597" s="90"/>
      <c r="E597" s="90"/>
      <c r="F597" s="9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customFormat="false" ht="12.75" hidden="false" customHeight="true" outlineLevel="0" collapsed="false">
      <c r="A598" s="18"/>
      <c r="B598" s="89"/>
      <c r="C598" s="90"/>
      <c r="D598" s="90"/>
      <c r="E598" s="90"/>
      <c r="F598" s="9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customFormat="false" ht="12.75" hidden="false" customHeight="true" outlineLevel="0" collapsed="false">
      <c r="A599" s="18"/>
      <c r="B599" s="89"/>
      <c r="C599" s="90"/>
      <c r="D599" s="90"/>
      <c r="E599" s="90"/>
      <c r="F599" s="9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customFormat="false" ht="12.75" hidden="false" customHeight="true" outlineLevel="0" collapsed="false">
      <c r="A600" s="18"/>
      <c r="B600" s="89"/>
      <c r="C600" s="90"/>
      <c r="D600" s="90"/>
      <c r="E600" s="90"/>
      <c r="F600" s="9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customFormat="false" ht="12.75" hidden="false" customHeight="true" outlineLevel="0" collapsed="false">
      <c r="A601" s="18"/>
      <c r="B601" s="89"/>
      <c r="C601" s="90"/>
      <c r="D601" s="90"/>
      <c r="E601" s="90"/>
      <c r="F601" s="9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customFormat="false" ht="12.75" hidden="false" customHeight="true" outlineLevel="0" collapsed="false">
      <c r="A602" s="18"/>
      <c r="B602" s="89"/>
      <c r="C602" s="90"/>
      <c r="D602" s="90"/>
      <c r="E602" s="90"/>
      <c r="F602" s="9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customFormat="false" ht="12.75" hidden="false" customHeight="true" outlineLevel="0" collapsed="false">
      <c r="A603" s="18"/>
      <c r="B603" s="89"/>
      <c r="C603" s="90"/>
      <c r="D603" s="90"/>
      <c r="E603" s="90"/>
      <c r="F603" s="9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customFormat="false" ht="12.75" hidden="false" customHeight="true" outlineLevel="0" collapsed="false">
      <c r="A604" s="18"/>
      <c r="B604" s="89"/>
      <c r="C604" s="90"/>
      <c r="D604" s="90"/>
      <c r="E604" s="90"/>
      <c r="F604" s="9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customFormat="false" ht="12.75" hidden="false" customHeight="true" outlineLevel="0" collapsed="false">
      <c r="A605" s="18"/>
      <c r="B605" s="89"/>
      <c r="C605" s="90"/>
      <c r="D605" s="90"/>
      <c r="E605" s="90"/>
      <c r="F605" s="9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customFormat="false" ht="12.75" hidden="false" customHeight="true" outlineLevel="0" collapsed="false">
      <c r="A606" s="18"/>
      <c r="B606" s="89"/>
      <c r="C606" s="90"/>
      <c r="D606" s="90"/>
      <c r="E606" s="90"/>
      <c r="F606" s="9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customFormat="false" ht="12.75" hidden="false" customHeight="true" outlineLevel="0" collapsed="false">
      <c r="A607" s="18"/>
      <c r="B607" s="89"/>
      <c r="C607" s="90"/>
      <c r="D607" s="90"/>
      <c r="E607" s="90"/>
      <c r="F607" s="9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customFormat="false" ht="12.75" hidden="false" customHeight="true" outlineLevel="0" collapsed="false">
      <c r="A608" s="18"/>
      <c r="B608" s="89"/>
      <c r="C608" s="90"/>
      <c r="D608" s="90"/>
      <c r="E608" s="90"/>
      <c r="F608" s="9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customFormat="false" ht="12.75" hidden="false" customHeight="true" outlineLevel="0" collapsed="false">
      <c r="A609" s="18"/>
      <c r="B609" s="89"/>
      <c r="C609" s="90"/>
      <c r="D609" s="90"/>
      <c r="E609" s="90"/>
      <c r="F609" s="9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customFormat="false" ht="12.75" hidden="false" customHeight="true" outlineLevel="0" collapsed="false">
      <c r="A610" s="18"/>
      <c r="B610" s="89"/>
      <c r="C610" s="90"/>
      <c r="D610" s="90"/>
      <c r="E610" s="90"/>
      <c r="F610" s="9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customFormat="false" ht="12.75" hidden="false" customHeight="true" outlineLevel="0" collapsed="false">
      <c r="A611" s="18"/>
      <c r="B611" s="89"/>
      <c r="C611" s="90"/>
      <c r="D611" s="90"/>
      <c r="E611" s="90"/>
      <c r="F611" s="9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customFormat="false" ht="12.75" hidden="false" customHeight="true" outlineLevel="0" collapsed="false">
      <c r="A612" s="18"/>
      <c r="B612" s="89"/>
      <c r="C612" s="90"/>
      <c r="D612" s="90"/>
      <c r="E612" s="90"/>
      <c r="F612" s="9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customFormat="false" ht="12.75" hidden="false" customHeight="true" outlineLevel="0" collapsed="false">
      <c r="A613" s="18"/>
      <c r="B613" s="89"/>
      <c r="C613" s="90"/>
      <c r="D613" s="90"/>
      <c r="E613" s="90"/>
      <c r="F613" s="9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customFormat="false" ht="12.75" hidden="false" customHeight="true" outlineLevel="0" collapsed="false">
      <c r="A614" s="18"/>
      <c r="B614" s="89"/>
      <c r="C614" s="90"/>
      <c r="D614" s="90"/>
      <c r="E614" s="90"/>
      <c r="F614" s="9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customFormat="false" ht="12.75" hidden="false" customHeight="true" outlineLevel="0" collapsed="false">
      <c r="A615" s="18"/>
      <c r="B615" s="89"/>
      <c r="C615" s="90"/>
      <c r="D615" s="90"/>
      <c r="E615" s="90"/>
      <c r="F615" s="9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customFormat="false" ht="12.75" hidden="false" customHeight="true" outlineLevel="0" collapsed="false">
      <c r="A616" s="18"/>
      <c r="B616" s="89"/>
      <c r="C616" s="90"/>
      <c r="D616" s="90"/>
      <c r="E616" s="90"/>
      <c r="F616" s="9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customFormat="false" ht="12.75" hidden="false" customHeight="true" outlineLevel="0" collapsed="false">
      <c r="A617" s="18"/>
      <c r="B617" s="89"/>
      <c r="C617" s="90"/>
      <c r="D617" s="90"/>
      <c r="E617" s="90"/>
      <c r="F617" s="9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customFormat="false" ht="12.75" hidden="false" customHeight="true" outlineLevel="0" collapsed="false">
      <c r="A618" s="18"/>
      <c r="B618" s="89"/>
      <c r="C618" s="90"/>
      <c r="D618" s="90"/>
      <c r="E618" s="90"/>
      <c r="F618" s="9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customFormat="false" ht="12.75" hidden="false" customHeight="true" outlineLevel="0" collapsed="false">
      <c r="A619" s="18"/>
      <c r="B619" s="89"/>
      <c r="C619" s="90"/>
      <c r="D619" s="90"/>
      <c r="E619" s="90"/>
      <c r="F619" s="9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customFormat="false" ht="12.75" hidden="false" customHeight="true" outlineLevel="0" collapsed="false">
      <c r="A620" s="18"/>
      <c r="B620" s="89"/>
      <c r="C620" s="90"/>
      <c r="D620" s="90"/>
      <c r="E620" s="90"/>
      <c r="F620" s="9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customFormat="false" ht="12.75" hidden="false" customHeight="true" outlineLevel="0" collapsed="false">
      <c r="A621" s="18"/>
      <c r="B621" s="89"/>
      <c r="C621" s="90"/>
      <c r="D621" s="90"/>
      <c r="E621" s="90"/>
      <c r="F621" s="9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customFormat="false" ht="12.75" hidden="false" customHeight="true" outlineLevel="0" collapsed="false">
      <c r="A622" s="18"/>
      <c r="B622" s="89"/>
      <c r="C622" s="90"/>
      <c r="D622" s="90"/>
      <c r="E622" s="90"/>
      <c r="F622" s="9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customFormat="false" ht="12.75" hidden="false" customHeight="true" outlineLevel="0" collapsed="false">
      <c r="A623" s="18"/>
      <c r="B623" s="89"/>
      <c r="C623" s="90"/>
      <c r="D623" s="90"/>
      <c r="E623" s="90"/>
      <c r="F623" s="9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customFormat="false" ht="12.75" hidden="false" customHeight="true" outlineLevel="0" collapsed="false">
      <c r="A624" s="18"/>
      <c r="B624" s="89"/>
      <c r="C624" s="90"/>
      <c r="D624" s="90"/>
      <c r="E624" s="90"/>
      <c r="F624" s="9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customFormat="false" ht="12.75" hidden="false" customHeight="true" outlineLevel="0" collapsed="false">
      <c r="A625" s="18"/>
      <c r="B625" s="89"/>
      <c r="C625" s="90"/>
      <c r="D625" s="90"/>
      <c r="E625" s="90"/>
      <c r="F625" s="9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customFormat="false" ht="12.75" hidden="false" customHeight="true" outlineLevel="0" collapsed="false">
      <c r="A626" s="18"/>
      <c r="B626" s="89"/>
      <c r="C626" s="90"/>
      <c r="D626" s="90"/>
      <c r="E626" s="90"/>
      <c r="F626" s="9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customFormat="false" ht="12.75" hidden="false" customHeight="true" outlineLevel="0" collapsed="false">
      <c r="A627" s="18"/>
      <c r="B627" s="89"/>
      <c r="C627" s="90"/>
      <c r="D627" s="90"/>
      <c r="E627" s="90"/>
      <c r="F627" s="9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customFormat="false" ht="12.75" hidden="false" customHeight="true" outlineLevel="0" collapsed="false">
      <c r="A628" s="18"/>
      <c r="B628" s="89"/>
      <c r="C628" s="90"/>
      <c r="D628" s="90"/>
      <c r="E628" s="90"/>
      <c r="F628" s="9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customFormat="false" ht="12.75" hidden="false" customHeight="true" outlineLevel="0" collapsed="false">
      <c r="A629" s="18"/>
      <c r="B629" s="89"/>
      <c r="C629" s="90"/>
      <c r="D629" s="90"/>
      <c r="E629" s="90"/>
      <c r="F629" s="9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customFormat="false" ht="12.75" hidden="false" customHeight="true" outlineLevel="0" collapsed="false">
      <c r="A630" s="18"/>
      <c r="B630" s="89"/>
      <c r="C630" s="90"/>
      <c r="D630" s="90"/>
      <c r="E630" s="90"/>
      <c r="F630" s="9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customFormat="false" ht="12.75" hidden="false" customHeight="true" outlineLevel="0" collapsed="false">
      <c r="A631" s="18"/>
      <c r="B631" s="89"/>
      <c r="C631" s="90"/>
      <c r="D631" s="90"/>
      <c r="E631" s="90"/>
      <c r="F631" s="9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customFormat="false" ht="12.75" hidden="false" customHeight="true" outlineLevel="0" collapsed="false">
      <c r="A632" s="18"/>
      <c r="B632" s="89"/>
      <c r="C632" s="90"/>
      <c r="D632" s="90"/>
      <c r="E632" s="90"/>
      <c r="F632" s="9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customFormat="false" ht="12.75" hidden="false" customHeight="true" outlineLevel="0" collapsed="false">
      <c r="A633" s="18"/>
      <c r="B633" s="89"/>
      <c r="C633" s="90"/>
      <c r="D633" s="90"/>
      <c r="E633" s="90"/>
      <c r="F633" s="9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customFormat="false" ht="12.75" hidden="false" customHeight="true" outlineLevel="0" collapsed="false">
      <c r="A634" s="18"/>
      <c r="B634" s="89"/>
      <c r="C634" s="90"/>
      <c r="D634" s="90"/>
      <c r="E634" s="90"/>
      <c r="F634" s="9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customFormat="false" ht="12.75" hidden="false" customHeight="true" outlineLevel="0" collapsed="false">
      <c r="A635" s="18"/>
      <c r="B635" s="89"/>
      <c r="C635" s="90"/>
      <c r="D635" s="90"/>
      <c r="E635" s="90"/>
      <c r="F635" s="9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customFormat="false" ht="12.75" hidden="false" customHeight="true" outlineLevel="0" collapsed="false">
      <c r="A636" s="18"/>
      <c r="B636" s="89"/>
      <c r="C636" s="90"/>
      <c r="D636" s="90"/>
      <c r="E636" s="90"/>
      <c r="F636" s="9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customFormat="false" ht="12.75" hidden="false" customHeight="true" outlineLevel="0" collapsed="false">
      <c r="A637" s="18"/>
      <c r="B637" s="89"/>
      <c r="C637" s="90"/>
      <c r="D637" s="90"/>
      <c r="E637" s="90"/>
      <c r="F637" s="9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customFormat="false" ht="12.75" hidden="false" customHeight="true" outlineLevel="0" collapsed="false">
      <c r="A638" s="18"/>
      <c r="B638" s="89"/>
      <c r="C638" s="90"/>
      <c r="D638" s="90"/>
      <c r="E638" s="90"/>
      <c r="F638" s="9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customFormat="false" ht="12.75" hidden="false" customHeight="true" outlineLevel="0" collapsed="false">
      <c r="A639" s="18"/>
      <c r="B639" s="89"/>
      <c r="C639" s="90"/>
      <c r="D639" s="90"/>
      <c r="E639" s="90"/>
      <c r="F639" s="9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customFormat="false" ht="12.75" hidden="false" customHeight="true" outlineLevel="0" collapsed="false">
      <c r="A640" s="18"/>
      <c r="B640" s="89"/>
      <c r="C640" s="90"/>
      <c r="D640" s="90"/>
      <c r="E640" s="90"/>
      <c r="F640" s="9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customFormat="false" ht="12.75" hidden="false" customHeight="true" outlineLevel="0" collapsed="false">
      <c r="A641" s="18"/>
      <c r="B641" s="89"/>
      <c r="C641" s="90"/>
      <c r="D641" s="90"/>
      <c r="E641" s="90"/>
      <c r="F641" s="9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customFormat="false" ht="12.75" hidden="false" customHeight="true" outlineLevel="0" collapsed="false">
      <c r="A642" s="18"/>
      <c r="B642" s="89"/>
      <c r="C642" s="90"/>
      <c r="D642" s="90"/>
      <c r="E642" s="90"/>
      <c r="F642" s="9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customFormat="false" ht="12.75" hidden="false" customHeight="true" outlineLevel="0" collapsed="false">
      <c r="A643" s="18"/>
      <c r="B643" s="89"/>
      <c r="C643" s="90"/>
      <c r="D643" s="90"/>
      <c r="E643" s="90"/>
      <c r="F643" s="9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customFormat="false" ht="12.75" hidden="false" customHeight="true" outlineLevel="0" collapsed="false">
      <c r="A644" s="18"/>
      <c r="B644" s="89"/>
      <c r="C644" s="90"/>
      <c r="D644" s="90"/>
      <c r="E644" s="90"/>
      <c r="F644" s="9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customFormat="false" ht="12.75" hidden="false" customHeight="true" outlineLevel="0" collapsed="false">
      <c r="A645" s="18"/>
      <c r="B645" s="89"/>
      <c r="C645" s="90"/>
      <c r="D645" s="90"/>
      <c r="E645" s="90"/>
      <c r="F645" s="9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customFormat="false" ht="12.75" hidden="false" customHeight="true" outlineLevel="0" collapsed="false">
      <c r="A646" s="18"/>
      <c r="B646" s="89"/>
      <c r="C646" s="90"/>
      <c r="D646" s="90"/>
      <c r="E646" s="90"/>
      <c r="F646" s="9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customFormat="false" ht="12.75" hidden="false" customHeight="true" outlineLevel="0" collapsed="false">
      <c r="A647" s="18"/>
      <c r="B647" s="89"/>
      <c r="C647" s="90"/>
      <c r="D647" s="90"/>
      <c r="E647" s="90"/>
      <c r="F647" s="9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customFormat="false" ht="12.75" hidden="false" customHeight="true" outlineLevel="0" collapsed="false">
      <c r="A648" s="18"/>
      <c r="B648" s="89"/>
      <c r="C648" s="90"/>
      <c r="D648" s="90"/>
      <c r="E648" s="90"/>
      <c r="F648" s="9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customFormat="false" ht="12.75" hidden="false" customHeight="true" outlineLevel="0" collapsed="false">
      <c r="A649" s="18"/>
      <c r="B649" s="89"/>
      <c r="C649" s="90"/>
      <c r="D649" s="90"/>
      <c r="E649" s="90"/>
      <c r="F649" s="9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customFormat="false" ht="12.75" hidden="false" customHeight="true" outlineLevel="0" collapsed="false">
      <c r="A650" s="18"/>
      <c r="B650" s="89"/>
      <c r="C650" s="90"/>
      <c r="D650" s="90"/>
      <c r="E650" s="90"/>
      <c r="F650" s="9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customFormat="false" ht="12.75" hidden="false" customHeight="true" outlineLevel="0" collapsed="false">
      <c r="A651" s="18"/>
      <c r="B651" s="89"/>
      <c r="C651" s="90"/>
      <c r="D651" s="90"/>
      <c r="E651" s="90"/>
      <c r="F651" s="9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customFormat="false" ht="12.75" hidden="false" customHeight="true" outlineLevel="0" collapsed="false">
      <c r="A652" s="18"/>
      <c r="B652" s="89"/>
      <c r="C652" s="90"/>
      <c r="D652" s="90"/>
      <c r="E652" s="90"/>
      <c r="F652" s="9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customFormat="false" ht="12.75" hidden="false" customHeight="true" outlineLevel="0" collapsed="false">
      <c r="A653" s="18"/>
      <c r="B653" s="89"/>
      <c r="C653" s="90"/>
      <c r="D653" s="90"/>
      <c r="E653" s="90"/>
      <c r="F653" s="9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customFormat="false" ht="12.75" hidden="false" customHeight="true" outlineLevel="0" collapsed="false">
      <c r="A654" s="18"/>
      <c r="B654" s="89"/>
      <c r="C654" s="90"/>
      <c r="D654" s="90"/>
      <c r="E654" s="90"/>
      <c r="F654" s="9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customFormat="false" ht="12.75" hidden="false" customHeight="true" outlineLevel="0" collapsed="false">
      <c r="A655" s="18"/>
      <c r="B655" s="89"/>
      <c r="C655" s="90"/>
      <c r="D655" s="90"/>
      <c r="E655" s="90"/>
      <c r="F655" s="9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customFormat="false" ht="12.75" hidden="false" customHeight="true" outlineLevel="0" collapsed="false">
      <c r="A656" s="18"/>
      <c r="B656" s="89"/>
      <c r="C656" s="90"/>
      <c r="D656" s="90"/>
      <c r="E656" s="90"/>
      <c r="F656" s="9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customFormat="false" ht="12.75" hidden="false" customHeight="true" outlineLevel="0" collapsed="false">
      <c r="A657" s="18"/>
      <c r="B657" s="89"/>
      <c r="C657" s="90"/>
      <c r="D657" s="90"/>
      <c r="E657" s="90"/>
      <c r="F657" s="9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customFormat="false" ht="12.75" hidden="false" customHeight="true" outlineLevel="0" collapsed="false">
      <c r="A658" s="18"/>
      <c r="B658" s="89"/>
      <c r="C658" s="90"/>
      <c r="D658" s="90"/>
      <c r="E658" s="90"/>
      <c r="F658" s="9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customFormat="false" ht="12.75" hidden="false" customHeight="true" outlineLevel="0" collapsed="false">
      <c r="A659" s="18"/>
      <c r="B659" s="89"/>
      <c r="C659" s="90"/>
      <c r="D659" s="90"/>
      <c r="E659" s="90"/>
      <c r="F659" s="9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customFormat="false" ht="12.75" hidden="false" customHeight="true" outlineLevel="0" collapsed="false">
      <c r="A660" s="18"/>
      <c r="B660" s="89"/>
      <c r="C660" s="90"/>
      <c r="D660" s="90"/>
      <c r="E660" s="90"/>
      <c r="F660" s="9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customFormat="false" ht="12.75" hidden="false" customHeight="true" outlineLevel="0" collapsed="false">
      <c r="A661" s="18"/>
      <c r="B661" s="89"/>
      <c r="C661" s="90"/>
      <c r="D661" s="90"/>
      <c r="E661" s="90"/>
      <c r="F661" s="9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customFormat="false" ht="12.75" hidden="false" customHeight="true" outlineLevel="0" collapsed="false">
      <c r="A662" s="18"/>
      <c r="B662" s="89"/>
      <c r="C662" s="90"/>
      <c r="D662" s="90"/>
      <c r="E662" s="90"/>
      <c r="F662" s="9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customFormat="false" ht="12.75" hidden="false" customHeight="true" outlineLevel="0" collapsed="false">
      <c r="A663" s="18"/>
      <c r="B663" s="89"/>
      <c r="C663" s="90"/>
      <c r="D663" s="90"/>
      <c r="E663" s="90"/>
      <c r="F663" s="9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customFormat="false" ht="12.75" hidden="false" customHeight="true" outlineLevel="0" collapsed="false">
      <c r="A664" s="18"/>
      <c r="B664" s="89"/>
      <c r="C664" s="90"/>
      <c r="D664" s="90"/>
      <c r="E664" s="90"/>
      <c r="F664" s="9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customFormat="false" ht="12.75" hidden="false" customHeight="true" outlineLevel="0" collapsed="false">
      <c r="A665" s="18"/>
      <c r="B665" s="89"/>
      <c r="C665" s="90"/>
      <c r="D665" s="90"/>
      <c r="E665" s="90"/>
      <c r="F665" s="9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customFormat="false" ht="12.75" hidden="false" customHeight="true" outlineLevel="0" collapsed="false">
      <c r="A666" s="18"/>
      <c r="B666" s="89"/>
      <c r="C666" s="90"/>
      <c r="D666" s="90"/>
      <c r="E666" s="90"/>
      <c r="F666" s="9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customFormat="false" ht="12.75" hidden="false" customHeight="true" outlineLevel="0" collapsed="false">
      <c r="A667" s="18"/>
      <c r="B667" s="89"/>
      <c r="C667" s="90"/>
      <c r="D667" s="90"/>
      <c r="E667" s="90"/>
      <c r="F667" s="9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customFormat="false" ht="12.75" hidden="false" customHeight="true" outlineLevel="0" collapsed="false">
      <c r="A668" s="18"/>
      <c r="B668" s="89"/>
      <c r="C668" s="90"/>
      <c r="D668" s="90"/>
      <c r="E668" s="90"/>
      <c r="F668" s="9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customFormat="false" ht="12.75" hidden="false" customHeight="true" outlineLevel="0" collapsed="false">
      <c r="A669" s="18"/>
      <c r="B669" s="89"/>
      <c r="C669" s="90"/>
      <c r="D669" s="90"/>
      <c r="E669" s="90"/>
      <c r="F669" s="9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customFormat="false" ht="12.75" hidden="false" customHeight="true" outlineLevel="0" collapsed="false">
      <c r="A670" s="18"/>
      <c r="B670" s="89"/>
      <c r="C670" s="90"/>
      <c r="D670" s="90"/>
      <c r="E670" s="90"/>
      <c r="F670" s="9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customFormat="false" ht="12.75" hidden="false" customHeight="true" outlineLevel="0" collapsed="false">
      <c r="A671" s="18"/>
      <c r="B671" s="89"/>
      <c r="C671" s="90"/>
      <c r="D671" s="90"/>
      <c r="E671" s="90"/>
      <c r="F671" s="9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customFormat="false" ht="12.75" hidden="false" customHeight="true" outlineLevel="0" collapsed="false">
      <c r="A672" s="18"/>
      <c r="B672" s="89"/>
      <c r="C672" s="90"/>
      <c r="D672" s="90"/>
      <c r="E672" s="90"/>
      <c r="F672" s="9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customFormat="false" ht="12.75" hidden="false" customHeight="true" outlineLevel="0" collapsed="false">
      <c r="A673" s="18"/>
      <c r="B673" s="89"/>
      <c r="C673" s="90"/>
      <c r="D673" s="90"/>
      <c r="E673" s="90"/>
      <c r="F673" s="9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customFormat="false" ht="12.75" hidden="false" customHeight="true" outlineLevel="0" collapsed="false">
      <c r="A674" s="18"/>
      <c r="B674" s="89"/>
      <c r="C674" s="90"/>
      <c r="D674" s="90"/>
      <c r="E674" s="90"/>
      <c r="F674" s="9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customFormat="false" ht="12.75" hidden="false" customHeight="true" outlineLevel="0" collapsed="false">
      <c r="A675" s="18"/>
      <c r="B675" s="89"/>
      <c r="C675" s="90"/>
      <c r="D675" s="90"/>
      <c r="E675" s="90"/>
      <c r="F675" s="9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customFormat="false" ht="12.75" hidden="false" customHeight="true" outlineLevel="0" collapsed="false">
      <c r="A676" s="18"/>
      <c r="B676" s="89"/>
      <c r="C676" s="90"/>
      <c r="D676" s="90"/>
      <c r="E676" s="90"/>
      <c r="F676" s="9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customFormat="false" ht="12.75" hidden="false" customHeight="true" outlineLevel="0" collapsed="false">
      <c r="A677" s="18"/>
      <c r="B677" s="89"/>
      <c r="C677" s="90"/>
      <c r="D677" s="90"/>
      <c r="E677" s="90"/>
      <c r="F677" s="9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customFormat="false" ht="12.75" hidden="false" customHeight="true" outlineLevel="0" collapsed="false">
      <c r="A678" s="18"/>
      <c r="B678" s="89"/>
      <c r="C678" s="90"/>
      <c r="D678" s="90"/>
      <c r="E678" s="90"/>
      <c r="F678" s="9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customFormat="false" ht="12.75" hidden="false" customHeight="true" outlineLevel="0" collapsed="false">
      <c r="A679" s="18"/>
      <c r="B679" s="89"/>
      <c r="C679" s="90"/>
      <c r="D679" s="90"/>
      <c r="E679" s="90"/>
      <c r="F679" s="9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customFormat="false" ht="12.75" hidden="false" customHeight="true" outlineLevel="0" collapsed="false">
      <c r="A680" s="18"/>
      <c r="B680" s="89"/>
      <c r="C680" s="90"/>
      <c r="D680" s="90"/>
      <c r="E680" s="90"/>
      <c r="F680" s="9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customFormat="false" ht="12.75" hidden="false" customHeight="true" outlineLevel="0" collapsed="false">
      <c r="A681" s="18"/>
      <c r="B681" s="89"/>
      <c r="C681" s="90"/>
      <c r="D681" s="90"/>
      <c r="E681" s="90"/>
      <c r="F681" s="9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customFormat="false" ht="12.75" hidden="false" customHeight="true" outlineLevel="0" collapsed="false">
      <c r="A682" s="18"/>
      <c r="B682" s="89"/>
      <c r="C682" s="90"/>
      <c r="D682" s="90"/>
      <c r="E682" s="90"/>
      <c r="F682" s="9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customFormat="false" ht="12.75" hidden="false" customHeight="true" outlineLevel="0" collapsed="false">
      <c r="A683" s="18"/>
      <c r="B683" s="89"/>
      <c r="C683" s="90"/>
      <c r="D683" s="90"/>
      <c r="E683" s="90"/>
      <c r="F683" s="9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customFormat="false" ht="12.75" hidden="false" customHeight="true" outlineLevel="0" collapsed="false">
      <c r="A684" s="18"/>
      <c r="B684" s="89"/>
      <c r="C684" s="90"/>
      <c r="D684" s="90"/>
      <c r="E684" s="90"/>
      <c r="F684" s="9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customFormat="false" ht="12.75" hidden="false" customHeight="true" outlineLevel="0" collapsed="false">
      <c r="A685" s="18"/>
      <c r="B685" s="89"/>
      <c r="C685" s="90"/>
      <c r="D685" s="90"/>
      <c r="E685" s="90"/>
      <c r="F685" s="9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customFormat="false" ht="12.75" hidden="false" customHeight="true" outlineLevel="0" collapsed="false">
      <c r="A686" s="18"/>
      <c r="B686" s="89"/>
      <c r="C686" s="90"/>
      <c r="D686" s="90"/>
      <c r="E686" s="90"/>
      <c r="F686" s="9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customFormat="false" ht="12.75" hidden="false" customHeight="true" outlineLevel="0" collapsed="false">
      <c r="A687" s="18"/>
      <c r="B687" s="89"/>
      <c r="C687" s="90"/>
      <c r="D687" s="90"/>
      <c r="E687" s="90"/>
      <c r="F687" s="9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customFormat="false" ht="12.75" hidden="false" customHeight="true" outlineLevel="0" collapsed="false">
      <c r="A688" s="18"/>
      <c r="B688" s="89"/>
      <c r="C688" s="90"/>
      <c r="D688" s="90"/>
      <c r="E688" s="90"/>
      <c r="F688" s="9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customFormat="false" ht="12.75" hidden="false" customHeight="true" outlineLevel="0" collapsed="false">
      <c r="A689" s="18"/>
      <c r="B689" s="89"/>
      <c r="C689" s="90"/>
      <c r="D689" s="90"/>
      <c r="E689" s="90"/>
      <c r="F689" s="9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customFormat="false" ht="12.75" hidden="false" customHeight="true" outlineLevel="0" collapsed="false">
      <c r="A690" s="18"/>
      <c r="B690" s="89"/>
      <c r="C690" s="90"/>
      <c r="D690" s="90"/>
      <c r="E690" s="90"/>
      <c r="F690" s="9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customFormat="false" ht="12.75" hidden="false" customHeight="true" outlineLevel="0" collapsed="false">
      <c r="A691" s="18"/>
      <c r="B691" s="89"/>
      <c r="C691" s="90"/>
      <c r="D691" s="90"/>
      <c r="E691" s="90"/>
      <c r="F691" s="9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customFormat="false" ht="12.75" hidden="false" customHeight="true" outlineLevel="0" collapsed="false">
      <c r="A692" s="18"/>
      <c r="B692" s="89"/>
      <c r="C692" s="90"/>
      <c r="D692" s="90"/>
      <c r="E692" s="90"/>
      <c r="F692" s="9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customFormat="false" ht="12.75" hidden="false" customHeight="true" outlineLevel="0" collapsed="false">
      <c r="A693" s="18"/>
      <c r="B693" s="89"/>
      <c r="C693" s="90"/>
      <c r="D693" s="90"/>
      <c r="E693" s="90"/>
      <c r="F693" s="9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customFormat="false" ht="12.75" hidden="false" customHeight="true" outlineLevel="0" collapsed="false">
      <c r="A694" s="18"/>
      <c r="B694" s="89"/>
      <c r="C694" s="90"/>
      <c r="D694" s="90"/>
      <c r="E694" s="90"/>
      <c r="F694" s="9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customFormat="false" ht="12.75" hidden="false" customHeight="true" outlineLevel="0" collapsed="false">
      <c r="A695" s="18"/>
      <c r="B695" s="89"/>
      <c r="C695" s="90"/>
      <c r="D695" s="90"/>
      <c r="E695" s="90"/>
      <c r="F695" s="9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customFormat="false" ht="12.75" hidden="false" customHeight="true" outlineLevel="0" collapsed="false">
      <c r="A696" s="18"/>
      <c r="B696" s="89"/>
      <c r="C696" s="90"/>
      <c r="D696" s="90"/>
      <c r="E696" s="90"/>
      <c r="F696" s="9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customFormat="false" ht="12.75" hidden="false" customHeight="true" outlineLevel="0" collapsed="false">
      <c r="A697" s="18"/>
      <c r="B697" s="89"/>
      <c r="C697" s="90"/>
      <c r="D697" s="90"/>
      <c r="E697" s="90"/>
      <c r="F697" s="9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customFormat="false" ht="12.75" hidden="false" customHeight="true" outlineLevel="0" collapsed="false">
      <c r="A698" s="18"/>
      <c r="B698" s="89"/>
      <c r="C698" s="90"/>
      <c r="D698" s="90"/>
      <c r="E698" s="90"/>
      <c r="F698" s="9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customFormat="false" ht="12.75" hidden="false" customHeight="true" outlineLevel="0" collapsed="false">
      <c r="A699" s="18"/>
      <c r="B699" s="89"/>
      <c r="C699" s="90"/>
      <c r="D699" s="90"/>
      <c r="E699" s="90"/>
      <c r="F699" s="9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customFormat="false" ht="12.75" hidden="false" customHeight="true" outlineLevel="0" collapsed="false">
      <c r="A700" s="18"/>
      <c r="B700" s="89"/>
      <c r="C700" s="90"/>
      <c r="D700" s="90"/>
      <c r="E700" s="90"/>
      <c r="F700" s="9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customFormat="false" ht="12.75" hidden="false" customHeight="true" outlineLevel="0" collapsed="false">
      <c r="A701" s="18"/>
      <c r="B701" s="89"/>
      <c r="C701" s="90"/>
      <c r="D701" s="90"/>
      <c r="E701" s="90"/>
      <c r="F701" s="9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customFormat="false" ht="12.75" hidden="false" customHeight="true" outlineLevel="0" collapsed="false">
      <c r="A702" s="18"/>
      <c r="B702" s="89"/>
      <c r="C702" s="90"/>
      <c r="D702" s="90"/>
      <c r="E702" s="90"/>
      <c r="F702" s="9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customFormat="false" ht="12.75" hidden="false" customHeight="true" outlineLevel="0" collapsed="false">
      <c r="A703" s="18"/>
      <c r="B703" s="89"/>
      <c r="C703" s="90"/>
      <c r="D703" s="90"/>
      <c r="E703" s="90"/>
      <c r="F703" s="9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customFormat="false" ht="12.75" hidden="false" customHeight="true" outlineLevel="0" collapsed="false">
      <c r="A704" s="18"/>
      <c r="B704" s="89"/>
      <c r="C704" s="90"/>
      <c r="D704" s="90"/>
      <c r="E704" s="90"/>
      <c r="F704" s="9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customFormat="false" ht="12.75" hidden="false" customHeight="true" outlineLevel="0" collapsed="false">
      <c r="A705" s="18"/>
      <c r="B705" s="89"/>
      <c r="C705" s="90"/>
      <c r="D705" s="90"/>
      <c r="E705" s="90"/>
      <c r="F705" s="9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customFormat="false" ht="12.75" hidden="false" customHeight="true" outlineLevel="0" collapsed="false">
      <c r="A706" s="18"/>
      <c r="B706" s="89"/>
      <c r="C706" s="90"/>
      <c r="D706" s="90"/>
      <c r="E706" s="90"/>
      <c r="F706" s="9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customFormat="false" ht="12.75" hidden="false" customHeight="true" outlineLevel="0" collapsed="false">
      <c r="A707" s="18"/>
      <c r="B707" s="89"/>
      <c r="C707" s="90"/>
      <c r="D707" s="90"/>
      <c r="E707" s="90"/>
      <c r="F707" s="9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customFormat="false" ht="12.75" hidden="false" customHeight="true" outlineLevel="0" collapsed="false">
      <c r="A708" s="18"/>
      <c r="B708" s="89"/>
      <c r="C708" s="90"/>
      <c r="D708" s="90"/>
      <c r="E708" s="90"/>
      <c r="F708" s="9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customFormat="false" ht="12.75" hidden="false" customHeight="true" outlineLevel="0" collapsed="false">
      <c r="A709" s="18"/>
      <c r="B709" s="89"/>
      <c r="C709" s="90"/>
      <c r="D709" s="90"/>
      <c r="E709" s="90"/>
      <c r="F709" s="9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customFormat="false" ht="12.75" hidden="false" customHeight="true" outlineLevel="0" collapsed="false">
      <c r="A710" s="18"/>
      <c r="B710" s="89"/>
      <c r="C710" s="90"/>
      <c r="D710" s="90"/>
      <c r="E710" s="90"/>
      <c r="F710" s="9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customFormat="false" ht="12.75" hidden="false" customHeight="true" outlineLevel="0" collapsed="false">
      <c r="A711" s="18"/>
      <c r="B711" s="89"/>
      <c r="C711" s="90"/>
      <c r="D711" s="90"/>
      <c r="E711" s="90"/>
      <c r="F711" s="9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customFormat="false" ht="12.75" hidden="false" customHeight="true" outlineLevel="0" collapsed="false">
      <c r="A712" s="18"/>
      <c r="B712" s="89"/>
      <c r="C712" s="90"/>
      <c r="D712" s="90"/>
      <c r="E712" s="90"/>
      <c r="F712" s="9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customFormat="false" ht="12.75" hidden="false" customHeight="true" outlineLevel="0" collapsed="false">
      <c r="A713" s="18"/>
      <c r="B713" s="89"/>
      <c r="C713" s="90"/>
      <c r="D713" s="90"/>
      <c r="E713" s="90"/>
      <c r="F713" s="9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customFormat="false" ht="12.75" hidden="false" customHeight="true" outlineLevel="0" collapsed="false">
      <c r="A714" s="18"/>
      <c r="B714" s="89"/>
      <c r="C714" s="90"/>
      <c r="D714" s="90"/>
      <c r="E714" s="90"/>
      <c r="F714" s="9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customFormat="false" ht="12.75" hidden="false" customHeight="true" outlineLevel="0" collapsed="false">
      <c r="A715" s="18"/>
      <c r="B715" s="89"/>
      <c r="C715" s="90"/>
      <c r="D715" s="90"/>
      <c r="E715" s="90"/>
      <c r="F715" s="9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customFormat="false" ht="12.75" hidden="false" customHeight="true" outlineLevel="0" collapsed="false">
      <c r="A716" s="18"/>
      <c r="B716" s="89"/>
      <c r="C716" s="90"/>
      <c r="D716" s="90"/>
      <c r="E716" s="90"/>
      <c r="F716" s="9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customFormat="false" ht="12.75" hidden="false" customHeight="true" outlineLevel="0" collapsed="false">
      <c r="A717" s="18"/>
      <c r="B717" s="89"/>
      <c r="C717" s="90"/>
      <c r="D717" s="90"/>
      <c r="E717" s="90"/>
      <c r="F717" s="9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customFormat="false" ht="12.75" hidden="false" customHeight="true" outlineLevel="0" collapsed="false">
      <c r="A718" s="18"/>
      <c r="B718" s="89"/>
      <c r="C718" s="90"/>
      <c r="D718" s="90"/>
      <c r="E718" s="90"/>
      <c r="F718" s="9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customFormat="false" ht="12.75" hidden="false" customHeight="true" outlineLevel="0" collapsed="false">
      <c r="A719" s="18"/>
      <c r="B719" s="89"/>
      <c r="C719" s="90"/>
      <c r="D719" s="90"/>
      <c r="E719" s="90"/>
      <c r="F719" s="9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customFormat="false" ht="12.75" hidden="false" customHeight="true" outlineLevel="0" collapsed="false">
      <c r="A720" s="18"/>
      <c r="B720" s="89"/>
      <c r="C720" s="90"/>
      <c r="D720" s="90"/>
      <c r="E720" s="90"/>
      <c r="F720" s="9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customFormat="false" ht="12.75" hidden="false" customHeight="true" outlineLevel="0" collapsed="false">
      <c r="A721" s="18"/>
      <c r="B721" s="89"/>
      <c r="C721" s="90"/>
      <c r="D721" s="90"/>
      <c r="E721" s="90"/>
      <c r="F721" s="9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customFormat="false" ht="12.75" hidden="false" customHeight="true" outlineLevel="0" collapsed="false">
      <c r="A722" s="18"/>
      <c r="B722" s="89"/>
      <c r="C722" s="90"/>
      <c r="D722" s="90"/>
      <c r="E722" s="90"/>
      <c r="F722" s="9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customFormat="false" ht="12.75" hidden="false" customHeight="true" outlineLevel="0" collapsed="false">
      <c r="A723" s="18"/>
      <c r="B723" s="89"/>
      <c r="C723" s="90"/>
      <c r="D723" s="90"/>
      <c r="E723" s="90"/>
      <c r="F723" s="9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customFormat="false" ht="12.75" hidden="false" customHeight="true" outlineLevel="0" collapsed="false">
      <c r="A724" s="18"/>
      <c r="B724" s="89"/>
      <c r="C724" s="90"/>
      <c r="D724" s="90"/>
      <c r="E724" s="90"/>
      <c r="F724" s="9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customFormat="false" ht="12.75" hidden="false" customHeight="true" outlineLevel="0" collapsed="false">
      <c r="A725" s="18"/>
      <c r="B725" s="89"/>
      <c r="C725" s="90"/>
      <c r="D725" s="90"/>
      <c r="E725" s="90"/>
      <c r="F725" s="9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customFormat="false" ht="12.75" hidden="false" customHeight="true" outlineLevel="0" collapsed="false">
      <c r="A726" s="18"/>
      <c r="B726" s="89"/>
      <c r="C726" s="90"/>
      <c r="D726" s="90"/>
      <c r="E726" s="90"/>
      <c r="F726" s="9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customFormat="false" ht="12.75" hidden="false" customHeight="true" outlineLevel="0" collapsed="false">
      <c r="A727" s="18"/>
      <c r="B727" s="89"/>
      <c r="C727" s="90"/>
      <c r="D727" s="90"/>
      <c r="E727" s="90"/>
      <c r="F727" s="9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customFormat="false" ht="12.75" hidden="false" customHeight="true" outlineLevel="0" collapsed="false">
      <c r="A728" s="18"/>
      <c r="B728" s="89"/>
      <c r="C728" s="90"/>
      <c r="D728" s="90"/>
      <c r="E728" s="90"/>
      <c r="F728" s="9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customFormat="false" ht="12.75" hidden="false" customHeight="true" outlineLevel="0" collapsed="false">
      <c r="A729" s="18"/>
      <c r="B729" s="89"/>
      <c r="C729" s="90"/>
      <c r="D729" s="90"/>
      <c r="E729" s="90"/>
      <c r="F729" s="9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customFormat="false" ht="12.75" hidden="false" customHeight="true" outlineLevel="0" collapsed="false">
      <c r="A730" s="18"/>
      <c r="B730" s="89"/>
      <c r="C730" s="90"/>
      <c r="D730" s="90"/>
      <c r="E730" s="90"/>
      <c r="F730" s="9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customFormat="false" ht="12.75" hidden="false" customHeight="true" outlineLevel="0" collapsed="false">
      <c r="A731" s="18"/>
      <c r="B731" s="89"/>
      <c r="C731" s="90"/>
      <c r="D731" s="90"/>
      <c r="E731" s="90"/>
      <c r="F731" s="9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customFormat="false" ht="12.75" hidden="false" customHeight="true" outlineLevel="0" collapsed="false">
      <c r="A732" s="18"/>
      <c r="B732" s="89"/>
      <c r="C732" s="90"/>
      <c r="D732" s="90"/>
      <c r="E732" s="90"/>
      <c r="F732" s="9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customFormat="false" ht="12.75" hidden="false" customHeight="true" outlineLevel="0" collapsed="false">
      <c r="A733" s="18"/>
      <c r="B733" s="89"/>
      <c r="C733" s="90"/>
      <c r="D733" s="90"/>
      <c r="E733" s="90"/>
      <c r="F733" s="9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customFormat="false" ht="12.75" hidden="false" customHeight="true" outlineLevel="0" collapsed="false">
      <c r="A734" s="18"/>
      <c r="B734" s="89"/>
      <c r="C734" s="90"/>
      <c r="D734" s="90"/>
      <c r="E734" s="90"/>
      <c r="F734" s="9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customFormat="false" ht="12.75" hidden="false" customHeight="true" outlineLevel="0" collapsed="false">
      <c r="A735" s="18"/>
      <c r="B735" s="89"/>
      <c r="C735" s="90"/>
      <c r="D735" s="90"/>
      <c r="E735" s="90"/>
      <c r="F735" s="9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customFormat="false" ht="12.75" hidden="false" customHeight="true" outlineLevel="0" collapsed="false">
      <c r="A736" s="18"/>
      <c r="B736" s="89"/>
      <c r="C736" s="90"/>
      <c r="D736" s="90"/>
      <c r="E736" s="90"/>
      <c r="F736" s="9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customFormat="false" ht="12.75" hidden="false" customHeight="true" outlineLevel="0" collapsed="false">
      <c r="A737" s="18"/>
      <c r="B737" s="89"/>
      <c r="C737" s="90"/>
      <c r="D737" s="90"/>
      <c r="E737" s="90"/>
      <c r="F737" s="9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customFormat="false" ht="12.75" hidden="false" customHeight="true" outlineLevel="0" collapsed="false">
      <c r="A738" s="18"/>
      <c r="B738" s="89"/>
      <c r="C738" s="90"/>
      <c r="D738" s="90"/>
      <c r="E738" s="90"/>
      <c r="F738" s="9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customFormat="false" ht="12.75" hidden="false" customHeight="true" outlineLevel="0" collapsed="false">
      <c r="A739" s="18"/>
      <c r="B739" s="89"/>
      <c r="C739" s="90"/>
      <c r="D739" s="90"/>
      <c r="E739" s="90"/>
      <c r="F739" s="9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customFormat="false" ht="12.75" hidden="false" customHeight="true" outlineLevel="0" collapsed="false">
      <c r="A740" s="18"/>
      <c r="B740" s="89"/>
      <c r="C740" s="90"/>
      <c r="D740" s="90"/>
      <c r="E740" s="90"/>
      <c r="F740" s="9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customFormat="false" ht="12.75" hidden="false" customHeight="true" outlineLevel="0" collapsed="false">
      <c r="A741" s="18"/>
      <c r="B741" s="89"/>
      <c r="C741" s="90"/>
      <c r="D741" s="90"/>
      <c r="E741" s="90"/>
      <c r="F741" s="9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customFormat="false" ht="12.75" hidden="false" customHeight="true" outlineLevel="0" collapsed="false">
      <c r="A742" s="18"/>
      <c r="B742" s="89"/>
      <c r="C742" s="90"/>
      <c r="D742" s="90"/>
      <c r="E742" s="90"/>
      <c r="F742" s="9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customFormat="false" ht="12.75" hidden="false" customHeight="true" outlineLevel="0" collapsed="false">
      <c r="A743" s="18"/>
      <c r="B743" s="89"/>
      <c r="C743" s="90"/>
      <c r="D743" s="90"/>
      <c r="E743" s="90"/>
      <c r="F743" s="9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customFormat="false" ht="12.75" hidden="false" customHeight="true" outlineLevel="0" collapsed="false">
      <c r="A744" s="18"/>
      <c r="B744" s="89"/>
      <c r="C744" s="90"/>
      <c r="D744" s="90"/>
      <c r="E744" s="90"/>
      <c r="F744" s="9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customFormat="false" ht="12.75" hidden="false" customHeight="true" outlineLevel="0" collapsed="false">
      <c r="A745" s="18"/>
      <c r="B745" s="89"/>
      <c r="C745" s="90"/>
      <c r="D745" s="90"/>
      <c r="E745" s="90"/>
      <c r="F745" s="9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customFormat="false" ht="12.75" hidden="false" customHeight="true" outlineLevel="0" collapsed="false">
      <c r="A746" s="18"/>
      <c r="B746" s="89"/>
      <c r="C746" s="90"/>
      <c r="D746" s="90"/>
      <c r="E746" s="90"/>
      <c r="F746" s="9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customFormat="false" ht="12.75" hidden="false" customHeight="true" outlineLevel="0" collapsed="false">
      <c r="A747" s="18"/>
      <c r="B747" s="89"/>
      <c r="C747" s="90"/>
      <c r="D747" s="90"/>
      <c r="E747" s="90"/>
      <c r="F747" s="9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customFormat="false" ht="12.75" hidden="false" customHeight="true" outlineLevel="0" collapsed="false">
      <c r="A748" s="18"/>
      <c r="B748" s="89"/>
      <c r="C748" s="90"/>
      <c r="D748" s="90"/>
      <c r="E748" s="90"/>
      <c r="F748" s="9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customFormat="false" ht="12.75" hidden="false" customHeight="true" outlineLevel="0" collapsed="false">
      <c r="A749" s="18"/>
      <c r="B749" s="89"/>
      <c r="C749" s="90"/>
      <c r="D749" s="90"/>
      <c r="E749" s="90"/>
      <c r="F749" s="9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customFormat="false" ht="12.75" hidden="false" customHeight="true" outlineLevel="0" collapsed="false">
      <c r="A750" s="18"/>
      <c r="B750" s="89"/>
      <c r="C750" s="90"/>
      <c r="D750" s="90"/>
      <c r="E750" s="90"/>
      <c r="F750" s="9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customFormat="false" ht="12.75" hidden="false" customHeight="true" outlineLevel="0" collapsed="false">
      <c r="A751" s="18"/>
      <c r="B751" s="89"/>
      <c r="C751" s="90"/>
      <c r="D751" s="90"/>
      <c r="E751" s="90"/>
      <c r="F751" s="9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customFormat="false" ht="12.75" hidden="false" customHeight="true" outlineLevel="0" collapsed="false">
      <c r="A752" s="18"/>
      <c r="B752" s="89"/>
      <c r="C752" s="90"/>
      <c r="D752" s="90"/>
      <c r="E752" s="90"/>
      <c r="F752" s="9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customFormat="false" ht="12.75" hidden="false" customHeight="true" outlineLevel="0" collapsed="false">
      <c r="A753" s="18"/>
      <c r="B753" s="89"/>
      <c r="C753" s="90"/>
      <c r="D753" s="90"/>
      <c r="E753" s="90"/>
      <c r="F753" s="9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customFormat="false" ht="12.75" hidden="false" customHeight="true" outlineLevel="0" collapsed="false">
      <c r="A754" s="18"/>
      <c r="B754" s="89"/>
      <c r="C754" s="90"/>
      <c r="D754" s="90"/>
      <c r="E754" s="90"/>
      <c r="F754" s="9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customFormat="false" ht="12.75" hidden="false" customHeight="true" outlineLevel="0" collapsed="false">
      <c r="A755" s="18"/>
      <c r="B755" s="89"/>
      <c r="C755" s="90"/>
      <c r="D755" s="90"/>
      <c r="E755" s="90"/>
      <c r="F755" s="9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customFormat="false" ht="12.75" hidden="false" customHeight="true" outlineLevel="0" collapsed="false">
      <c r="A756" s="18"/>
      <c r="B756" s="89"/>
      <c r="C756" s="90"/>
      <c r="D756" s="90"/>
      <c r="E756" s="90"/>
      <c r="F756" s="9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customFormat="false" ht="12.75" hidden="false" customHeight="true" outlineLevel="0" collapsed="false">
      <c r="A757" s="18"/>
      <c r="B757" s="89"/>
      <c r="C757" s="90"/>
      <c r="D757" s="90"/>
      <c r="E757" s="90"/>
      <c r="F757" s="9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customFormat="false" ht="12.75" hidden="false" customHeight="true" outlineLevel="0" collapsed="false">
      <c r="A758" s="18"/>
      <c r="B758" s="89"/>
      <c r="C758" s="90"/>
      <c r="D758" s="90"/>
      <c r="E758" s="90"/>
      <c r="F758" s="9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customFormat="false" ht="12.75" hidden="false" customHeight="true" outlineLevel="0" collapsed="false">
      <c r="A759" s="18"/>
      <c r="B759" s="89"/>
      <c r="C759" s="90"/>
      <c r="D759" s="90"/>
      <c r="E759" s="90"/>
      <c r="F759" s="9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customFormat="false" ht="12.75" hidden="false" customHeight="true" outlineLevel="0" collapsed="false">
      <c r="A760" s="18"/>
      <c r="B760" s="89"/>
      <c r="C760" s="90"/>
      <c r="D760" s="90"/>
      <c r="E760" s="90"/>
      <c r="F760" s="9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customFormat="false" ht="12.75" hidden="false" customHeight="true" outlineLevel="0" collapsed="false">
      <c r="A761" s="18"/>
      <c r="B761" s="89"/>
      <c r="C761" s="90"/>
      <c r="D761" s="90"/>
      <c r="E761" s="90"/>
      <c r="F761" s="9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customFormat="false" ht="12.75" hidden="false" customHeight="true" outlineLevel="0" collapsed="false">
      <c r="A762" s="18"/>
      <c r="B762" s="89"/>
      <c r="C762" s="90"/>
      <c r="D762" s="90"/>
      <c r="E762" s="90"/>
      <c r="F762" s="9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customFormat="false" ht="12.75" hidden="false" customHeight="true" outlineLevel="0" collapsed="false">
      <c r="A763" s="18"/>
      <c r="B763" s="89"/>
      <c r="C763" s="90"/>
      <c r="D763" s="90"/>
      <c r="E763" s="90"/>
      <c r="F763" s="9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customFormat="false" ht="12.75" hidden="false" customHeight="true" outlineLevel="0" collapsed="false">
      <c r="A764" s="18"/>
      <c r="B764" s="89"/>
      <c r="C764" s="90"/>
      <c r="D764" s="90"/>
      <c r="E764" s="90"/>
      <c r="F764" s="9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customFormat="false" ht="12.75" hidden="false" customHeight="true" outlineLevel="0" collapsed="false">
      <c r="A765" s="18"/>
      <c r="B765" s="89"/>
      <c r="C765" s="90"/>
      <c r="D765" s="90"/>
      <c r="E765" s="90"/>
      <c r="F765" s="9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customFormat="false" ht="12.75" hidden="false" customHeight="true" outlineLevel="0" collapsed="false">
      <c r="A766" s="18"/>
      <c r="B766" s="89"/>
      <c r="C766" s="90"/>
      <c r="D766" s="90"/>
      <c r="E766" s="90"/>
      <c r="F766" s="9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customFormat="false" ht="12.75" hidden="false" customHeight="true" outlineLevel="0" collapsed="false">
      <c r="A767" s="18"/>
      <c r="B767" s="89"/>
      <c r="C767" s="90"/>
      <c r="D767" s="90"/>
      <c r="E767" s="90"/>
      <c r="F767" s="9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customFormat="false" ht="12.75" hidden="false" customHeight="true" outlineLevel="0" collapsed="false">
      <c r="A768" s="18"/>
      <c r="B768" s="89"/>
      <c r="C768" s="90"/>
      <c r="D768" s="90"/>
      <c r="E768" s="90"/>
      <c r="F768" s="9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customFormat="false" ht="12.75" hidden="false" customHeight="true" outlineLevel="0" collapsed="false">
      <c r="A769" s="18"/>
      <c r="B769" s="89"/>
      <c r="C769" s="90"/>
      <c r="D769" s="90"/>
      <c r="E769" s="90"/>
      <c r="F769" s="9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customFormat="false" ht="12.75" hidden="false" customHeight="true" outlineLevel="0" collapsed="false">
      <c r="A770" s="18"/>
      <c r="B770" s="89"/>
      <c r="C770" s="90"/>
      <c r="D770" s="90"/>
      <c r="E770" s="90"/>
      <c r="F770" s="9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customFormat="false" ht="12.75" hidden="false" customHeight="true" outlineLevel="0" collapsed="false">
      <c r="A771" s="18"/>
      <c r="B771" s="89"/>
      <c r="C771" s="90"/>
      <c r="D771" s="90"/>
      <c r="E771" s="90"/>
      <c r="F771" s="9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customFormat="false" ht="12.75" hidden="false" customHeight="true" outlineLevel="0" collapsed="false">
      <c r="A772" s="18"/>
      <c r="B772" s="89"/>
      <c r="C772" s="90"/>
      <c r="D772" s="90"/>
      <c r="E772" s="90"/>
      <c r="F772" s="9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customFormat="false" ht="12.75" hidden="false" customHeight="true" outlineLevel="0" collapsed="false">
      <c r="A773" s="18"/>
      <c r="B773" s="89"/>
      <c r="C773" s="90"/>
      <c r="D773" s="90"/>
      <c r="E773" s="90"/>
      <c r="F773" s="9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customFormat="false" ht="12.75" hidden="false" customHeight="true" outlineLevel="0" collapsed="false">
      <c r="A774" s="18"/>
      <c r="B774" s="89"/>
      <c r="C774" s="90"/>
      <c r="D774" s="90"/>
      <c r="E774" s="90"/>
      <c r="F774" s="9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customFormat="false" ht="12.75" hidden="false" customHeight="true" outlineLevel="0" collapsed="false">
      <c r="A775" s="18"/>
      <c r="B775" s="89"/>
      <c r="C775" s="90"/>
      <c r="D775" s="90"/>
      <c r="E775" s="90"/>
      <c r="F775" s="9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customFormat="false" ht="12.75" hidden="false" customHeight="true" outlineLevel="0" collapsed="false">
      <c r="A776" s="18"/>
      <c r="B776" s="89"/>
      <c r="C776" s="90"/>
      <c r="D776" s="90"/>
      <c r="E776" s="90"/>
      <c r="F776" s="9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customFormat="false" ht="12.75" hidden="false" customHeight="true" outlineLevel="0" collapsed="false">
      <c r="A777" s="18"/>
      <c r="B777" s="89"/>
      <c r="C777" s="90"/>
      <c r="D777" s="90"/>
      <c r="E777" s="90"/>
      <c r="F777" s="9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customFormat="false" ht="12.75" hidden="false" customHeight="true" outlineLevel="0" collapsed="false">
      <c r="A778" s="18"/>
      <c r="B778" s="89"/>
      <c r="C778" s="90"/>
      <c r="D778" s="90"/>
      <c r="E778" s="90"/>
      <c r="F778" s="9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customFormat="false" ht="12.75" hidden="false" customHeight="true" outlineLevel="0" collapsed="false">
      <c r="A779" s="18"/>
      <c r="B779" s="89"/>
      <c r="C779" s="90"/>
      <c r="D779" s="90"/>
      <c r="E779" s="90"/>
      <c r="F779" s="9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customFormat="false" ht="12.75" hidden="false" customHeight="true" outlineLevel="0" collapsed="false">
      <c r="A780" s="18"/>
      <c r="B780" s="89"/>
      <c r="C780" s="90"/>
      <c r="D780" s="90"/>
      <c r="E780" s="90"/>
      <c r="F780" s="9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customFormat="false" ht="12.75" hidden="false" customHeight="true" outlineLevel="0" collapsed="false">
      <c r="A781" s="18"/>
      <c r="B781" s="89"/>
      <c r="C781" s="90"/>
      <c r="D781" s="90"/>
      <c r="E781" s="90"/>
      <c r="F781" s="9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customFormat="false" ht="12.75" hidden="false" customHeight="true" outlineLevel="0" collapsed="false">
      <c r="A782" s="18"/>
      <c r="B782" s="89"/>
      <c r="C782" s="90"/>
      <c r="D782" s="90"/>
      <c r="E782" s="90"/>
      <c r="F782" s="9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customFormat="false" ht="12.75" hidden="false" customHeight="true" outlineLevel="0" collapsed="false">
      <c r="A783" s="18"/>
      <c r="B783" s="89"/>
      <c r="C783" s="90"/>
      <c r="D783" s="90"/>
      <c r="E783" s="90"/>
      <c r="F783" s="9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customFormat="false" ht="12.75" hidden="false" customHeight="true" outlineLevel="0" collapsed="false">
      <c r="A784" s="18"/>
      <c r="B784" s="89"/>
      <c r="C784" s="90"/>
      <c r="D784" s="90"/>
      <c r="E784" s="90"/>
      <c r="F784" s="9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customFormat="false" ht="12.75" hidden="false" customHeight="true" outlineLevel="0" collapsed="false">
      <c r="A785" s="18"/>
      <c r="B785" s="89"/>
      <c r="C785" s="90"/>
      <c r="D785" s="90"/>
      <c r="E785" s="90"/>
      <c r="F785" s="9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customFormat="false" ht="12.75" hidden="false" customHeight="true" outlineLevel="0" collapsed="false">
      <c r="A786" s="18"/>
      <c r="B786" s="89"/>
      <c r="C786" s="90"/>
      <c r="D786" s="90"/>
      <c r="E786" s="90"/>
      <c r="F786" s="9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customFormat="false" ht="12.75" hidden="false" customHeight="true" outlineLevel="0" collapsed="false">
      <c r="A787" s="18"/>
      <c r="B787" s="89"/>
      <c r="C787" s="90"/>
      <c r="D787" s="90"/>
      <c r="E787" s="90"/>
      <c r="F787" s="9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customFormat="false" ht="12.75" hidden="false" customHeight="true" outlineLevel="0" collapsed="false">
      <c r="A788" s="18"/>
      <c r="B788" s="89"/>
      <c r="C788" s="90"/>
      <c r="D788" s="90"/>
      <c r="E788" s="90"/>
      <c r="F788" s="9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customFormat="false" ht="12.75" hidden="false" customHeight="true" outlineLevel="0" collapsed="false">
      <c r="A789" s="18"/>
      <c r="B789" s="89"/>
      <c r="C789" s="90"/>
      <c r="D789" s="90"/>
      <c r="E789" s="90"/>
      <c r="F789" s="9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customFormat="false" ht="12.75" hidden="false" customHeight="true" outlineLevel="0" collapsed="false">
      <c r="A790" s="18"/>
      <c r="B790" s="89"/>
      <c r="C790" s="90"/>
      <c r="D790" s="90"/>
      <c r="E790" s="90"/>
      <c r="F790" s="9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customFormat="false" ht="12.75" hidden="false" customHeight="true" outlineLevel="0" collapsed="false">
      <c r="A791" s="18"/>
      <c r="B791" s="89"/>
      <c r="C791" s="90"/>
      <c r="D791" s="90"/>
      <c r="E791" s="90"/>
      <c r="F791" s="9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customFormat="false" ht="12.75" hidden="false" customHeight="true" outlineLevel="0" collapsed="false">
      <c r="A792" s="18"/>
      <c r="B792" s="89"/>
      <c r="C792" s="90"/>
      <c r="D792" s="90"/>
      <c r="E792" s="90"/>
      <c r="F792" s="9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customFormat="false" ht="12.75" hidden="false" customHeight="true" outlineLevel="0" collapsed="false">
      <c r="A793" s="18"/>
      <c r="B793" s="89"/>
      <c r="C793" s="90"/>
      <c r="D793" s="90"/>
      <c r="E793" s="90"/>
      <c r="F793" s="9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customFormat="false" ht="12.75" hidden="false" customHeight="true" outlineLevel="0" collapsed="false">
      <c r="A794" s="18"/>
      <c r="B794" s="89"/>
      <c r="C794" s="90"/>
      <c r="D794" s="90"/>
      <c r="E794" s="90"/>
      <c r="F794" s="9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customFormat="false" ht="12.75" hidden="false" customHeight="true" outlineLevel="0" collapsed="false">
      <c r="A795" s="18"/>
      <c r="B795" s="89"/>
      <c r="C795" s="90"/>
      <c r="D795" s="90"/>
      <c r="E795" s="90"/>
      <c r="F795" s="9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customFormat="false" ht="12.75" hidden="false" customHeight="true" outlineLevel="0" collapsed="false">
      <c r="A796" s="18"/>
      <c r="B796" s="89"/>
      <c r="C796" s="90"/>
      <c r="D796" s="90"/>
      <c r="E796" s="90"/>
      <c r="F796" s="9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customFormat="false" ht="12.75" hidden="false" customHeight="true" outlineLevel="0" collapsed="false">
      <c r="A797" s="18"/>
      <c r="B797" s="89"/>
      <c r="C797" s="90"/>
      <c r="D797" s="90"/>
      <c r="E797" s="90"/>
      <c r="F797" s="9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customFormat="false" ht="12.75" hidden="false" customHeight="true" outlineLevel="0" collapsed="false">
      <c r="A798" s="18"/>
      <c r="B798" s="89"/>
      <c r="C798" s="90"/>
      <c r="D798" s="90"/>
      <c r="E798" s="90"/>
      <c r="F798" s="9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customFormat="false" ht="12.75" hidden="false" customHeight="true" outlineLevel="0" collapsed="false">
      <c r="A799" s="18"/>
      <c r="B799" s="89"/>
      <c r="C799" s="90"/>
      <c r="D799" s="90"/>
      <c r="E799" s="90"/>
      <c r="F799" s="9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customFormat="false" ht="12.75" hidden="false" customHeight="true" outlineLevel="0" collapsed="false">
      <c r="A800" s="18"/>
      <c r="B800" s="89"/>
      <c r="C800" s="90"/>
      <c r="D800" s="90"/>
      <c r="E800" s="90"/>
      <c r="F800" s="9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customFormat="false" ht="12.75" hidden="false" customHeight="true" outlineLevel="0" collapsed="false">
      <c r="A801" s="18"/>
      <c r="B801" s="89"/>
      <c r="C801" s="90"/>
      <c r="D801" s="90"/>
      <c r="E801" s="90"/>
      <c r="F801" s="9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customFormat="false" ht="12.75" hidden="false" customHeight="true" outlineLevel="0" collapsed="false">
      <c r="A802" s="18"/>
      <c r="B802" s="89"/>
      <c r="C802" s="90"/>
      <c r="D802" s="90"/>
      <c r="E802" s="90"/>
      <c r="F802" s="9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customFormat="false" ht="12.75" hidden="false" customHeight="true" outlineLevel="0" collapsed="false">
      <c r="A803" s="18"/>
      <c r="B803" s="89"/>
      <c r="C803" s="90"/>
      <c r="D803" s="90"/>
      <c r="E803" s="90"/>
      <c r="F803" s="9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customFormat="false" ht="12.75" hidden="false" customHeight="true" outlineLevel="0" collapsed="false">
      <c r="A804" s="18"/>
      <c r="B804" s="89"/>
      <c r="C804" s="90"/>
      <c r="D804" s="90"/>
      <c r="E804" s="90"/>
      <c r="F804" s="9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customFormat="false" ht="12.75" hidden="false" customHeight="true" outlineLevel="0" collapsed="false">
      <c r="A805" s="18"/>
      <c r="B805" s="89"/>
      <c r="C805" s="90"/>
      <c r="D805" s="90"/>
      <c r="E805" s="90"/>
      <c r="F805" s="9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customFormat="false" ht="12.75" hidden="false" customHeight="true" outlineLevel="0" collapsed="false">
      <c r="A806" s="18"/>
      <c r="B806" s="89"/>
      <c r="C806" s="90"/>
      <c r="D806" s="90"/>
      <c r="E806" s="90"/>
      <c r="F806" s="9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customFormat="false" ht="12.75" hidden="false" customHeight="true" outlineLevel="0" collapsed="false">
      <c r="A807" s="18"/>
      <c r="B807" s="89"/>
      <c r="C807" s="90"/>
      <c r="D807" s="90"/>
      <c r="E807" s="90"/>
      <c r="F807" s="9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customFormat="false" ht="12.75" hidden="false" customHeight="true" outlineLevel="0" collapsed="false">
      <c r="A808" s="18"/>
      <c r="B808" s="89"/>
      <c r="C808" s="90"/>
      <c r="D808" s="90"/>
      <c r="E808" s="90"/>
      <c r="F808" s="9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customFormat="false" ht="12.75" hidden="false" customHeight="true" outlineLevel="0" collapsed="false">
      <c r="A809" s="18"/>
      <c r="B809" s="89"/>
      <c r="C809" s="90"/>
      <c r="D809" s="90"/>
      <c r="E809" s="90"/>
      <c r="F809" s="9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customFormat="false" ht="12.75" hidden="false" customHeight="true" outlineLevel="0" collapsed="false">
      <c r="A810" s="18"/>
      <c r="B810" s="89"/>
      <c r="C810" s="90"/>
      <c r="D810" s="90"/>
      <c r="E810" s="90"/>
      <c r="F810" s="9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customFormat="false" ht="12.75" hidden="false" customHeight="true" outlineLevel="0" collapsed="false">
      <c r="A811" s="18"/>
      <c r="B811" s="89"/>
      <c r="C811" s="90"/>
      <c r="D811" s="90"/>
      <c r="E811" s="90"/>
      <c r="F811" s="9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customFormat="false" ht="12.75" hidden="false" customHeight="true" outlineLevel="0" collapsed="false">
      <c r="A812" s="18"/>
      <c r="B812" s="89"/>
      <c r="C812" s="90"/>
      <c r="D812" s="90"/>
      <c r="E812" s="90"/>
      <c r="F812" s="9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customFormat="false" ht="12.75" hidden="false" customHeight="true" outlineLevel="0" collapsed="false">
      <c r="A813" s="18"/>
      <c r="B813" s="89"/>
      <c r="C813" s="90"/>
      <c r="D813" s="90"/>
      <c r="E813" s="90"/>
      <c r="F813" s="9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customFormat="false" ht="12.75" hidden="false" customHeight="true" outlineLevel="0" collapsed="false">
      <c r="A814" s="18"/>
      <c r="B814" s="89"/>
      <c r="C814" s="90"/>
      <c r="D814" s="90"/>
      <c r="E814" s="90"/>
      <c r="F814" s="9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customFormat="false" ht="12.75" hidden="false" customHeight="true" outlineLevel="0" collapsed="false">
      <c r="A815" s="18"/>
      <c r="B815" s="89"/>
      <c r="C815" s="90"/>
      <c r="D815" s="90"/>
      <c r="E815" s="90"/>
      <c r="F815" s="9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customFormat="false" ht="12.75" hidden="false" customHeight="true" outlineLevel="0" collapsed="false">
      <c r="A816" s="18"/>
      <c r="B816" s="89"/>
      <c r="C816" s="90"/>
      <c r="D816" s="90"/>
      <c r="E816" s="90"/>
      <c r="F816" s="9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customFormat="false" ht="12.75" hidden="false" customHeight="true" outlineLevel="0" collapsed="false">
      <c r="A817" s="18"/>
      <c r="B817" s="89"/>
      <c r="C817" s="90"/>
      <c r="D817" s="90"/>
      <c r="E817" s="90"/>
      <c r="F817" s="9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customFormat="false" ht="12.75" hidden="false" customHeight="true" outlineLevel="0" collapsed="false">
      <c r="A818" s="18"/>
      <c r="B818" s="89"/>
      <c r="C818" s="90"/>
      <c r="D818" s="90"/>
      <c r="E818" s="90"/>
      <c r="F818" s="9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customFormat="false" ht="12.75" hidden="false" customHeight="true" outlineLevel="0" collapsed="false">
      <c r="A819" s="18"/>
      <c r="B819" s="89"/>
      <c r="C819" s="90"/>
      <c r="D819" s="90"/>
      <c r="E819" s="90"/>
      <c r="F819" s="9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customFormat="false" ht="12.75" hidden="false" customHeight="true" outlineLevel="0" collapsed="false">
      <c r="A820" s="18"/>
      <c r="B820" s="89"/>
      <c r="C820" s="90"/>
      <c r="D820" s="90"/>
      <c r="E820" s="90"/>
      <c r="F820" s="9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customFormat="false" ht="12.75" hidden="false" customHeight="true" outlineLevel="0" collapsed="false">
      <c r="A821" s="18"/>
      <c r="B821" s="89"/>
      <c r="C821" s="90"/>
      <c r="D821" s="90"/>
      <c r="E821" s="90"/>
      <c r="F821" s="9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customFormat="false" ht="12.75" hidden="false" customHeight="true" outlineLevel="0" collapsed="false">
      <c r="A822" s="18"/>
      <c r="B822" s="89"/>
      <c r="C822" s="90"/>
      <c r="D822" s="90"/>
      <c r="E822" s="90"/>
      <c r="F822" s="9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customFormat="false" ht="12.75" hidden="false" customHeight="true" outlineLevel="0" collapsed="false">
      <c r="A823" s="18"/>
      <c r="B823" s="89"/>
      <c r="C823" s="90"/>
      <c r="D823" s="90"/>
      <c r="E823" s="90"/>
      <c r="F823" s="9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customFormat="false" ht="12.75" hidden="false" customHeight="true" outlineLevel="0" collapsed="false">
      <c r="A824" s="18"/>
      <c r="B824" s="89"/>
      <c r="C824" s="90"/>
      <c r="D824" s="90"/>
      <c r="E824" s="90"/>
      <c r="F824" s="9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customFormat="false" ht="12.75" hidden="false" customHeight="true" outlineLevel="0" collapsed="false">
      <c r="A825" s="18"/>
      <c r="B825" s="89"/>
      <c r="C825" s="90"/>
      <c r="D825" s="90"/>
      <c r="E825" s="90"/>
      <c r="F825" s="9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customFormat="false" ht="12.75" hidden="false" customHeight="true" outlineLevel="0" collapsed="false">
      <c r="A826" s="18"/>
      <c r="B826" s="89"/>
      <c r="C826" s="90"/>
      <c r="D826" s="90"/>
      <c r="E826" s="90"/>
      <c r="F826" s="9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customFormat="false" ht="12.75" hidden="false" customHeight="true" outlineLevel="0" collapsed="false">
      <c r="A827" s="18"/>
      <c r="B827" s="89"/>
      <c r="C827" s="90"/>
      <c r="D827" s="90"/>
      <c r="E827" s="90"/>
      <c r="F827" s="9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customFormat="false" ht="12.75" hidden="false" customHeight="true" outlineLevel="0" collapsed="false">
      <c r="A828" s="18"/>
      <c r="B828" s="89"/>
      <c r="C828" s="90"/>
      <c r="D828" s="90"/>
      <c r="E828" s="90"/>
      <c r="F828" s="9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customFormat="false" ht="12.75" hidden="false" customHeight="true" outlineLevel="0" collapsed="false">
      <c r="A829" s="18"/>
      <c r="B829" s="89"/>
      <c r="C829" s="90"/>
      <c r="D829" s="90"/>
      <c r="E829" s="90"/>
      <c r="F829" s="9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customFormat="false" ht="12.75" hidden="false" customHeight="true" outlineLevel="0" collapsed="false">
      <c r="A830" s="18"/>
      <c r="B830" s="89"/>
      <c r="C830" s="90"/>
      <c r="D830" s="90"/>
      <c r="E830" s="90"/>
      <c r="F830" s="9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customFormat="false" ht="12.75" hidden="false" customHeight="true" outlineLevel="0" collapsed="false">
      <c r="A831" s="18"/>
      <c r="B831" s="89"/>
      <c r="C831" s="90"/>
      <c r="D831" s="90"/>
      <c r="E831" s="90"/>
      <c r="F831" s="9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customFormat="false" ht="12.75" hidden="false" customHeight="true" outlineLevel="0" collapsed="false">
      <c r="A832" s="18"/>
      <c r="B832" s="89"/>
      <c r="C832" s="90"/>
      <c r="D832" s="90"/>
      <c r="E832" s="90"/>
      <c r="F832" s="9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customFormat="false" ht="12.75" hidden="false" customHeight="true" outlineLevel="0" collapsed="false">
      <c r="A833" s="18"/>
      <c r="B833" s="89"/>
      <c r="C833" s="90"/>
      <c r="D833" s="90"/>
      <c r="E833" s="90"/>
      <c r="F833" s="9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customFormat="false" ht="12.75" hidden="false" customHeight="true" outlineLevel="0" collapsed="false">
      <c r="A834" s="18"/>
      <c r="B834" s="89"/>
      <c r="C834" s="90"/>
      <c r="D834" s="90"/>
      <c r="E834" s="90"/>
      <c r="F834" s="9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customFormat="false" ht="12.75" hidden="false" customHeight="true" outlineLevel="0" collapsed="false">
      <c r="A835" s="18"/>
      <c r="B835" s="89"/>
      <c r="C835" s="90"/>
      <c r="D835" s="90"/>
      <c r="E835" s="90"/>
      <c r="F835" s="9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customFormat="false" ht="12.75" hidden="false" customHeight="true" outlineLevel="0" collapsed="false">
      <c r="A836" s="18"/>
      <c r="B836" s="89"/>
      <c r="C836" s="90"/>
      <c r="D836" s="90"/>
      <c r="E836" s="90"/>
      <c r="F836" s="9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customFormat="false" ht="12.75" hidden="false" customHeight="true" outlineLevel="0" collapsed="false">
      <c r="A837" s="18"/>
      <c r="B837" s="89"/>
      <c r="C837" s="90"/>
      <c r="D837" s="90"/>
      <c r="E837" s="90"/>
      <c r="F837" s="9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customFormat="false" ht="12.75" hidden="false" customHeight="true" outlineLevel="0" collapsed="false">
      <c r="A838" s="18"/>
      <c r="B838" s="89"/>
      <c r="C838" s="90"/>
      <c r="D838" s="90"/>
      <c r="E838" s="90"/>
      <c r="F838" s="9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customFormat="false" ht="12.75" hidden="false" customHeight="true" outlineLevel="0" collapsed="false">
      <c r="A839" s="18"/>
      <c r="B839" s="89"/>
      <c r="C839" s="90"/>
      <c r="D839" s="90"/>
      <c r="E839" s="90"/>
      <c r="F839" s="9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customFormat="false" ht="12.75" hidden="false" customHeight="true" outlineLevel="0" collapsed="false">
      <c r="A840" s="18"/>
      <c r="B840" s="89"/>
      <c r="C840" s="90"/>
      <c r="D840" s="90"/>
      <c r="E840" s="90"/>
      <c r="F840" s="9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customFormat="false" ht="12.75" hidden="false" customHeight="true" outlineLevel="0" collapsed="false">
      <c r="A841" s="18"/>
      <c r="B841" s="89"/>
      <c r="C841" s="90"/>
      <c r="D841" s="90"/>
      <c r="E841" s="90"/>
      <c r="F841" s="9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customFormat="false" ht="12.75" hidden="false" customHeight="true" outlineLevel="0" collapsed="false">
      <c r="A842" s="18"/>
      <c r="B842" s="89"/>
      <c r="C842" s="90"/>
      <c r="D842" s="90"/>
      <c r="E842" s="90"/>
      <c r="F842" s="9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customFormat="false" ht="12.75" hidden="false" customHeight="true" outlineLevel="0" collapsed="false">
      <c r="A843" s="18"/>
      <c r="B843" s="89"/>
      <c r="C843" s="90"/>
      <c r="D843" s="90"/>
      <c r="E843" s="90"/>
      <c r="F843" s="9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customFormat="false" ht="12.75" hidden="false" customHeight="true" outlineLevel="0" collapsed="false">
      <c r="A844" s="18"/>
      <c r="B844" s="89"/>
      <c r="C844" s="90"/>
      <c r="D844" s="90"/>
      <c r="E844" s="90"/>
      <c r="F844" s="9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customFormat="false" ht="12.75" hidden="false" customHeight="true" outlineLevel="0" collapsed="false">
      <c r="A845" s="18"/>
      <c r="B845" s="89"/>
      <c r="C845" s="90"/>
      <c r="D845" s="90"/>
      <c r="E845" s="90"/>
      <c r="F845" s="9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customFormat="false" ht="12.75" hidden="false" customHeight="true" outlineLevel="0" collapsed="false">
      <c r="A846" s="18"/>
      <c r="B846" s="89"/>
      <c r="C846" s="90"/>
      <c r="D846" s="90"/>
      <c r="E846" s="90"/>
      <c r="F846" s="9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customFormat="false" ht="12.75" hidden="false" customHeight="true" outlineLevel="0" collapsed="false">
      <c r="A847" s="18"/>
      <c r="B847" s="89"/>
      <c r="C847" s="90"/>
      <c r="D847" s="90"/>
      <c r="E847" s="90"/>
      <c r="F847" s="9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customFormat="false" ht="12.75" hidden="false" customHeight="true" outlineLevel="0" collapsed="false">
      <c r="A848" s="18"/>
      <c r="B848" s="89"/>
      <c r="C848" s="90"/>
      <c r="D848" s="90"/>
      <c r="E848" s="90"/>
      <c r="F848" s="9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customFormat="false" ht="12.75" hidden="false" customHeight="true" outlineLevel="0" collapsed="false">
      <c r="A849" s="18"/>
      <c r="B849" s="89"/>
      <c r="C849" s="90"/>
      <c r="D849" s="90"/>
      <c r="E849" s="90"/>
      <c r="F849" s="9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customFormat="false" ht="12.75" hidden="false" customHeight="true" outlineLevel="0" collapsed="false">
      <c r="A850" s="18"/>
      <c r="B850" s="89"/>
      <c r="C850" s="90"/>
      <c r="D850" s="90"/>
      <c r="E850" s="90"/>
      <c r="F850" s="9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customFormat="false" ht="12.75" hidden="false" customHeight="true" outlineLevel="0" collapsed="false">
      <c r="A851" s="18"/>
      <c r="B851" s="89"/>
      <c r="C851" s="90"/>
      <c r="D851" s="90"/>
      <c r="E851" s="90"/>
      <c r="F851" s="9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customFormat="false" ht="12.75" hidden="false" customHeight="true" outlineLevel="0" collapsed="false">
      <c r="A852" s="18"/>
      <c r="B852" s="89"/>
      <c r="C852" s="90"/>
      <c r="D852" s="90"/>
      <c r="E852" s="90"/>
      <c r="F852" s="9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customFormat="false" ht="12.75" hidden="false" customHeight="true" outlineLevel="0" collapsed="false">
      <c r="A853" s="18"/>
      <c r="B853" s="89"/>
      <c r="C853" s="90"/>
      <c r="D853" s="90"/>
      <c r="E853" s="90"/>
      <c r="F853" s="9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customFormat="false" ht="12.75" hidden="false" customHeight="true" outlineLevel="0" collapsed="false">
      <c r="A854" s="18"/>
      <c r="B854" s="89"/>
      <c r="C854" s="90"/>
      <c r="D854" s="90"/>
      <c r="E854" s="90"/>
      <c r="F854" s="9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customFormat="false" ht="12.75" hidden="false" customHeight="true" outlineLevel="0" collapsed="false">
      <c r="A855" s="18"/>
      <c r="B855" s="89"/>
      <c r="C855" s="90"/>
      <c r="D855" s="90"/>
      <c r="E855" s="90"/>
      <c r="F855" s="9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customFormat="false" ht="12.75" hidden="false" customHeight="true" outlineLevel="0" collapsed="false">
      <c r="A856" s="18"/>
      <c r="B856" s="89"/>
      <c r="C856" s="90"/>
      <c r="D856" s="90"/>
      <c r="E856" s="90"/>
      <c r="F856" s="9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customFormat="false" ht="12.75" hidden="false" customHeight="true" outlineLevel="0" collapsed="false">
      <c r="A857" s="18"/>
      <c r="B857" s="89"/>
      <c r="C857" s="90"/>
      <c r="D857" s="90"/>
      <c r="E857" s="90"/>
      <c r="F857" s="9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customFormat="false" ht="12.75" hidden="false" customHeight="true" outlineLevel="0" collapsed="false">
      <c r="A858" s="18"/>
      <c r="B858" s="89"/>
      <c r="C858" s="90"/>
      <c r="D858" s="90"/>
      <c r="E858" s="90"/>
      <c r="F858" s="9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customFormat="false" ht="12.75" hidden="false" customHeight="true" outlineLevel="0" collapsed="false">
      <c r="A859" s="18"/>
      <c r="B859" s="89"/>
      <c r="C859" s="90"/>
      <c r="D859" s="90"/>
      <c r="E859" s="90"/>
      <c r="F859" s="9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customFormat="false" ht="12.75" hidden="false" customHeight="true" outlineLevel="0" collapsed="false">
      <c r="A860" s="18"/>
      <c r="B860" s="89"/>
      <c r="C860" s="90"/>
      <c r="D860" s="90"/>
      <c r="E860" s="90"/>
      <c r="F860" s="9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customFormat="false" ht="12.75" hidden="false" customHeight="true" outlineLevel="0" collapsed="false">
      <c r="A861" s="18"/>
      <c r="B861" s="89"/>
      <c r="C861" s="90"/>
      <c r="D861" s="90"/>
      <c r="E861" s="90"/>
      <c r="F861" s="9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customFormat="false" ht="12.75" hidden="false" customHeight="true" outlineLevel="0" collapsed="false">
      <c r="A862" s="18"/>
      <c r="B862" s="89"/>
      <c r="C862" s="90"/>
      <c r="D862" s="90"/>
      <c r="E862" s="90"/>
      <c r="F862" s="9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customFormat="false" ht="12.75" hidden="false" customHeight="true" outlineLevel="0" collapsed="false">
      <c r="A863" s="18"/>
      <c r="B863" s="89"/>
      <c r="C863" s="90"/>
      <c r="D863" s="90"/>
      <c r="E863" s="90"/>
      <c r="F863" s="9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customFormat="false" ht="12.75" hidden="false" customHeight="true" outlineLevel="0" collapsed="false">
      <c r="A864" s="18"/>
      <c r="B864" s="89"/>
      <c r="C864" s="90"/>
      <c r="D864" s="90"/>
      <c r="E864" s="90"/>
      <c r="F864" s="9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customFormat="false" ht="12.75" hidden="false" customHeight="true" outlineLevel="0" collapsed="false">
      <c r="A865" s="18"/>
      <c r="B865" s="89"/>
      <c r="C865" s="90"/>
      <c r="D865" s="90"/>
      <c r="E865" s="90"/>
      <c r="F865" s="9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customFormat="false" ht="12.75" hidden="false" customHeight="true" outlineLevel="0" collapsed="false">
      <c r="A866" s="18"/>
      <c r="B866" s="89"/>
      <c r="C866" s="90"/>
      <c r="D866" s="90"/>
      <c r="E866" s="90"/>
      <c r="F866" s="9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customFormat="false" ht="12.75" hidden="false" customHeight="true" outlineLevel="0" collapsed="false">
      <c r="A867" s="18"/>
      <c r="B867" s="89"/>
      <c r="C867" s="90"/>
      <c r="D867" s="90"/>
      <c r="E867" s="90"/>
      <c r="F867" s="9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customFormat="false" ht="12.75" hidden="false" customHeight="true" outlineLevel="0" collapsed="false">
      <c r="A868" s="18"/>
      <c r="B868" s="89"/>
      <c r="C868" s="90"/>
      <c r="D868" s="90"/>
      <c r="E868" s="90"/>
      <c r="F868" s="9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customFormat="false" ht="12.75" hidden="false" customHeight="true" outlineLevel="0" collapsed="false">
      <c r="A869" s="18"/>
      <c r="B869" s="89"/>
      <c r="C869" s="90"/>
      <c r="D869" s="90"/>
      <c r="E869" s="90"/>
      <c r="F869" s="9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customFormat="false" ht="12.75" hidden="false" customHeight="true" outlineLevel="0" collapsed="false">
      <c r="A870" s="18"/>
      <c r="B870" s="89"/>
      <c r="C870" s="90"/>
      <c r="D870" s="90"/>
      <c r="E870" s="90"/>
      <c r="F870" s="9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customFormat="false" ht="12.75" hidden="false" customHeight="true" outlineLevel="0" collapsed="false">
      <c r="A871" s="18"/>
      <c r="B871" s="89"/>
      <c r="C871" s="90"/>
      <c r="D871" s="90"/>
      <c r="E871" s="90"/>
      <c r="F871" s="9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customFormat="false" ht="12.75" hidden="false" customHeight="true" outlineLevel="0" collapsed="false">
      <c r="A872" s="18"/>
      <c r="B872" s="89"/>
      <c r="C872" s="90"/>
      <c r="D872" s="90"/>
      <c r="E872" s="90"/>
      <c r="F872" s="9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customFormat="false" ht="12.75" hidden="false" customHeight="true" outlineLevel="0" collapsed="false">
      <c r="A873" s="18"/>
      <c r="B873" s="89"/>
      <c r="C873" s="90"/>
      <c r="D873" s="90"/>
      <c r="E873" s="90"/>
      <c r="F873" s="9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customFormat="false" ht="12.75" hidden="false" customHeight="true" outlineLevel="0" collapsed="false">
      <c r="A874" s="18"/>
      <c r="B874" s="89"/>
      <c r="C874" s="90"/>
      <c r="D874" s="90"/>
      <c r="E874" s="90"/>
      <c r="F874" s="9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customFormat="false" ht="12.75" hidden="false" customHeight="true" outlineLevel="0" collapsed="false">
      <c r="A875" s="18"/>
      <c r="B875" s="89"/>
      <c r="C875" s="90"/>
      <c r="D875" s="90"/>
      <c r="E875" s="90"/>
      <c r="F875" s="9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customFormat="false" ht="12.75" hidden="false" customHeight="true" outlineLevel="0" collapsed="false">
      <c r="A876" s="18"/>
      <c r="B876" s="89"/>
      <c r="C876" s="90"/>
      <c r="D876" s="90"/>
      <c r="E876" s="90"/>
      <c r="F876" s="9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customFormat="false" ht="12.75" hidden="false" customHeight="true" outlineLevel="0" collapsed="false">
      <c r="A877" s="18"/>
      <c r="B877" s="89"/>
      <c r="C877" s="90"/>
      <c r="D877" s="90"/>
      <c r="E877" s="90"/>
      <c r="F877" s="9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customFormat="false" ht="12.75" hidden="false" customHeight="true" outlineLevel="0" collapsed="false">
      <c r="A878" s="18"/>
      <c r="B878" s="89"/>
      <c r="C878" s="90"/>
      <c r="D878" s="90"/>
      <c r="E878" s="90"/>
      <c r="F878" s="9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customFormat="false" ht="12.75" hidden="false" customHeight="true" outlineLevel="0" collapsed="false">
      <c r="A879" s="18"/>
      <c r="B879" s="89"/>
      <c r="C879" s="90"/>
      <c r="D879" s="90"/>
      <c r="E879" s="90"/>
      <c r="F879" s="9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customFormat="false" ht="12.75" hidden="false" customHeight="true" outlineLevel="0" collapsed="false">
      <c r="A880" s="18"/>
      <c r="B880" s="89"/>
      <c r="C880" s="90"/>
      <c r="D880" s="90"/>
      <c r="E880" s="90"/>
      <c r="F880" s="9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customFormat="false" ht="12.75" hidden="false" customHeight="true" outlineLevel="0" collapsed="false">
      <c r="A881" s="18"/>
      <c r="B881" s="89"/>
      <c r="C881" s="90"/>
      <c r="D881" s="90"/>
      <c r="E881" s="90"/>
      <c r="F881" s="9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customFormat="false" ht="12.75" hidden="false" customHeight="true" outlineLevel="0" collapsed="false">
      <c r="A882" s="18"/>
      <c r="B882" s="89"/>
      <c r="C882" s="90"/>
      <c r="D882" s="90"/>
      <c r="E882" s="90"/>
      <c r="F882" s="9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customFormat="false" ht="12.75" hidden="false" customHeight="true" outlineLevel="0" collapsed="false">
      <c r="A883" s="18"/>
      <c r="B883" s="89"/>
      <c r="C883" s="90"/>
      <c r="D883" s="90"/>
      <c r="E883" s="90"/>
      <c r="F883" s="9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customFormat="false" ht="12.75" hidden="false" customHeight="true" outlineLevel="0" collapsed="false">
      <c r="A884" s="18"/>
      <c r="B884" s="89"/>
      <c r="C884" s="90"/>
      <c r="D884" s="90"/>
      <c r="E884" s="90"/>
      <c r="F884" s="9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customFormat="false" ht="12.75" hidden="false" customHeight="true" outlineLevel="0" collapsed="false">
      <c r="A885" s="18"/>
      <c r="B885" s="89"/>
      <c r="C885" s="90"/>
      <c r="D885" s="90"/>
      <c r="E885" s="90"/>
      <c r="F885" s="9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customFormat="false" ht="12.75" hidden="false" customHeight="true" outlineLevel="0" collapsed="false">
      <c r="A886" s="18"/>
      <c r="B886" s="89"/>
      <c r="C886" s="90"/>
      <c r="D886" s="90"/>
      <c r="E886" s="90"/>
      <c r="F886" s="9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customFormat="false" ht="12.75" hidden="false" customHeight="true" outlineLevel="0" collapsed="false">
      <c r="A887" s="18"/>
      <c r="B887" s="89"/>
      <c r="C887" s="90"/>
      <c r="D887" s="90"/>
      <c r="E887" s="90"/>
      <c r="F887" s="9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customFormat="false" ht="12.75" hidden="false" customHeight="true" outlineLevel="0" collapsed="false">
      <c r="A888" s="18"/>
      <c r="B888" s="89"/>
      <c r="C888" s="90"/>
      <c r="D888" s="90"/>
      <c r="E888" s="90"/>
      <c r="F888" s="9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customFormat="false" ht="12.75" hidden="false" customHeight="true" outlineLevel="0" collapsed="false">
      <c r="A889" s="18"/>
      <c r="B889" s="89"/>
      <c r="C889" s="90"/>
      <c r="D889" s="90"/>
      <c r="E889" s="90"/>
      <c r="F889" s="9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customFormat="false" ht="12.75" hidden="false" customHeight="true" outlineLevel="0" collapsed="false">
      <c r="A890" s="18"/>
      <c r="B890" s="89"/>
      <c r="C890" s="90"/>
      <c r="D890" s="90"/>
      <c r="E890" s="90"/>
      <c r="F890" s="9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customFormat="false" ht="12.75" hidden="false" customHeight="true" outlineLevel="0" collapsed="false">
      <c r="A891" s="18"/>
      <c r="B891" s="89"/>
      <c r="C891" s="90"/>
      <c r="D891" s="90"/>
      <c r="E891" s="90"/>
      <c r="F891" s="9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customFormat="false" ht="12.75" hidden="false" customHeight="true" outlineLevel="0" collapsed="false">
      <c r="A892" s="18"/>
      <c r="B892" s="89"/>
      <c r="C892" s="90"/>
      <c r="D892" s="90"/>
      <c r="E892" s="90"/>
      <c r="F892" s="9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customFormat="false" ht="12.75" hidden="false" customHeight="true" outlineLevel="0" collapsed="false">
      <c r="A893" s="18"/>
      <c r="B893" s="89"/>
      <c r="C893" s="90"/>
      <c r="D893" s="90"/>
      <c r="E893" s="90"/>
      <c r="F893" s="9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customFormat="false" ht="12.75" hidden="false" customHeight="true" outlineLevel="0" collapsed="false">
      <c r="A894" s="18"/>
      <c r="B894" s="89"/>
      <c r="C894" s="90"/>
      <c r="D894" s="90"/>
      <c r="E894" s="90"/>
      <c r="F894" s="9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customFormat="false" ht="12.75" hidden="false" customHeight="true" outlineLevel="0" collapsed="false">
      <c r="A895" s="18"/>
      <c r="B895" s="89"/>
      <c r="C895" s="90"/>
      <c r="D895" s="90"/>
      <c r="E895" s="90"/>
      <c r="F895" s="9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customFormat="false" ht="12.75" hidden="false" customHeight="true" outlineLevel="0" collapsed="false">
      <c r="A896" s="18"/>
      <c r="B896" s="89"/>
      <c r="C896" s="90"/>
      <c r="D896" s="90"/>
      <c r="E896" s="90"/>
      <c r="F896" s="9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customFormat="false" ht="12.75" hidden="false" customHeight="true" outlineLevel="0" collapsed="false">
      <c r="A897" s="18"/>
      <c r="B897" s="89"/>
      <c r="C897" s="90"/>
      <c r="D897" s="90"/>
      <c r="E897" s="90"/>
      <c r="F897" s="9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customFormat="false" ht="12.75" hidden="false" customHeight="true" outlineLevel="0" collapsed="false">
      <c r="A898" s="18"/>
      <c r="B898" s="89"/>
      <c r="C898" s="90"/>
      <c r="D898" s="90"/>
      <c r="E898" s="90"/>
      <c r="F898" s="9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customFormat="false" ht="12.75" hidden="false" customHeight="true" outlineLevel="0" collapsed="false">
      <c r="A899" s="18"/>
      <c r="B899" s="89"/>
      <c r="C899" s="90"/>
      <c r="D899" s="90"/>
      <c r="E899" s="90"/>
      <c r="F899" s="9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customFormat="false" ht="12.75" hidden="false" customHeight="true" outlineLevel="0" collapsed="false">
      <c r="A900" s="18"/>
      <c r="B900" s="89"/>
      <c r="C900" s="90"/>
      <c r="D900" s="90"/>
      <c r="E900" s="90"/>
      <c r="F900" s="9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customFormat="false" ht="12.75" hidden="false" customHeight="true" outlineLevel="0" collapsed="false">
      <c r="A901" s="18"/>
      <c r="B901" s="89"/>
      <c r="C901" s="90"/>
      <c r="D901" s="90"/>
      <c r="E901" s="90"/>
      <c r="F901" s="9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customFormat="false" ht="12.75" hidden="false" customHeight="true" outlineLevel="0" collapsed="false">
      <c r="A902" s="18"/>
      <c r="B902" s="89"/>
      <c r="C902" s="90"/>
      <c r="D902" s="90"/>
      <c r="E902" s="90"/>
      <c r="F902" s="9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customFormat="false" ht="12.75" hidden="false" customHeight="true" outlineLevel="0" collapsed="false">
      <c r="A903" s="18"/>
      <c r="B903" s="89"/>
      <c r="C903" s="90"/>
      <c r="D903" s="90"/>
      <c r="E903" s="90"/>
      <c r="F903" s="9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customFormat="false" ht="12.75" hidden="false" customHeight="true" outlineLevel="0" collapsed="false">
      <c r="A904" s="18"/>
      <c r="B904" s="89"/>
      <c r="C904" s="90"/>
      <c r="D904" s="90"/>
      <c r="E904" s="90"/>
      <c r="F904" s="9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customFormat="false" ht="12.75" hidden="false" customHeight="true" outlineLevel="0" collapsed="false">
      <c r="A905" s="18"/>
      <c r="B905" s="89"/>
      <c r="C905" s="90"/>
      <c r="D905" s="90"/>
      <c r="E905" s="90"/>
      <c r="F905" s="9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customFormat="false" ht="12.75" hidden="false" customHeight="true" outlineLevel="0" collapsed="false">
      <c r="A906" s="18"/>
      <c r="B906" s="89"/>
      <c r="C906" s="90"/>
      <c r="D906" s="90"/>
      <c r="E906" s="90"/>
      <c r="F906" s="9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customFormat="false" ht="12.75" hidden="false" customHeight="true" outlineLevel="0" collapsed="false">
      <c r="A907" s="18"/>
      <c r="B907" s="89"/>
      <c r="C907" s="90"/>
      <c r="D907" s="90"/>
      <c r="E907" s="90"/>
      <c r="F907" s="9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customFormat="false" ht="12.75" hidden="false" customHeight="true" outlineLevel="0" collapsed="false">
      <c r="A908" s="18"/>
      <c r="B908" s="89"/>
      <c r="C908" s="90"/>
      <c r="D908" s="90"/>
      <c r="E908" s="90"/>
      <c r="F908" s="9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customFormat="false" ht="12.75" hidden="false" customHeight="true" outlineLevel="0" collapsed="false">
      <c r="A909" s="18"/>
      <c r="B909" s="89"/>
      <c r="C909" s="90"/>
      <c r="D909" s="90"/>
      <c r="E909" s="90"/>
      <c r="F909" s="9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customFormat="false" ht="12.75" hidden="false" customHeight="true" outlineLevel="0" collapsed="false">
      <c r="A910" s="18"/>
      <c r="B910" s="89"/>
      <c r="C910" s="90"/>
      <c r="D910" s="90"/>
      <c r="E910" s="90"/>
      <c r="F910" s="9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customFormat="false" ht="12.75" hidden="false" customHeight="true" outlineLevel="0" collapsed="false">
      <c r="A911" s="18"/>
      <c r="B911" s="89"/>
      <c r="C911" s="90"/>
      <c r="D911" s="90"/>
      <c r="E911" s="90"/>
      <c r="F911" s="9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customFormat="false" ht="12.75" hidden="false" customHeight="true" outlineLevel="0" collapsed="false">
      <c r="A912" s="18"/>
      <c r="B912" s="89"/>
      <c r="C912" s="90"/>
      <c r="D912" s="90"/>
      <c r="E912" s="90"/>
      <c r="F912" s="9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customFormat="false" ht="12.75" hidden="false" customHeight="true" outlineLevel="0" collapsed="false">
      <c r="A913" s="18"/>
      <c r="B913" s="89"/>
      <c r="C913" s="90"/>
      <c r="D913" s="90"/>
      <c r="E913" s="90"/>
      <c r="F913" s="9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customFormat="false" ht="12.75" hidden="false" customHeight="true" outlineLevel="0" collapsed="false">
      <c r="A914" s="18"/>
      <c r="B914" s="89"/>
      <c r="C914" s="90"/>
      <c r="D914" s="90"/>
      <c r="E914" s="90"/>
      <c r="F914" s="9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customFormat="false" ht="12.75" hidden="false" customHeight="true" outlineLevel="0" collapsed="false">
      <c r="A915" s="18"/>
      <c r="B915" s="89"/>
      <c r="C915" s="90"/>
      <c r="D915" s="90"/>
      <c r="E915" s="90"/>
      <c r="F915" s="9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customFormat="false" ht="12.75" hidden="false" customHeight="true" outlineLevel="0" collapsed="false">
      <c r="A916" s="18"/>
      <c r="B916" s="89"/>
      <c r="C916" s="90"/>
      <c r="D916" s="90"/>
      <c r="E916" s="90"/>
      <c r="F916" s="9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customFormat="false" ht="12.75" hidden="false" customHeight="true" outlineLevel="0" collapsed="false">
      <c r="A917" s="18"/>
      <c r="B917" s="89"/>
      <c r="C917" s="90"/>
      <c r="D917" s="90"/>
      <c r="E917" s="90"/>
      <c r="F917" s="9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customFormat="false" ht="12.75" hidden="false" customHeight="true" outlineLevel="0" collapsed="false">
      <c r="A918" s="18"/>
      <c r="B918" s="89"/>
      <c r="C918" s="90"/>
      <c r="D918" s="90"/>
      <c r="E918" s="90"/>
      <c r="F918" s="9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customFormat="false" ht="12.75" hidden="false" customHeight="true" outlineLevel="0" collapsed="false">
      <c r="A919" s="18"/>
      <c r="B919" s="89"/>
      <c r="C919" s="90"/>
      <c r="D919" s="90"/>
      <c r="E919" s="90"/>
      <c r="F919" s="9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customFormat="false" ht="12.75" hidden="false" customHeight="true" outlineLevel="0" collapsed="false">
      <c r="A920" s="18"/>
      <c r="B920" s="89"/>
      <c r="C920" s="90"/>
      <c r="D920" s="90"/>
      <c r="E920" s="90"/>
      <c r="F920" s="9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customFormat="false" ht="12.75" hidden="false" customHeight="true" outlineLevel="0" collapsed="false">
      <c r="A921" s="18"/>
      <c r="B921" s="89"/>
      <c r="C921" s="90"/>
      <c r="D921" s="90"/>
      <c r="E921" s="90"/>
      <c r="F921" s="9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customFormat="false" ht="12.75" hidden="false" customHeight="true" outlineLevel="0" collapsed="false">
      <c r="A922" s="18"/>
      <c r="B922" s="89"/>
      <c r="C922" s="90"/>
      <c r="D922" s="90"/>
      <c r="E922" s="90"/>
      <c r="F922" s="9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customFormat="false" ht="12.75" hidden="false" customHeight="true" outlineLevel="0" collapsed="false">
      <c r="A923" s="18"/>
      <c r="B923" s="89"/>
      <c r="C923" s="90"/>
      <c r="D923" s="90"/>
      <c r="E923" s="90"/>
      <c r="F923" s="9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customFormat="false" ht="12.75" hidden="false" customHeight="true" outlineLevel="0" collapsed="false">
      <c r="A924" s="18"/>
      <c r="B924" s="89"/>
      <c r="C924" s="90"/>
      <c r="D924" s="90"/>
      <c r="E924" s="90"/>
      <c r="F924" s="9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customFormat="false" ht="12.75" hidden="false" customHeight="true" outlineLevel="0" collapsed="false">
      <c r="A925" s="18"/>
      <c r="B925" s="89"/>
      <c r="C925" s="90"/>
      <c r="D925" s="90"/>
      <c r="E925" s="90"/>
      <c r="F925" s="9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customFormat="false" ht="12.75" hidden="false" customHeight="true" outlineLevel="0" collapsed="false">
      <c r="A926" s="18"/>
      <c r="B926" s="89"/>
      <c r="C926" s="90"/>
      <c r="D926" s="90"/>
      <c r="E926" s="90"/>
      <c r="F926" s="9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customFormat="false" ht="12.75" hidden="false" customHeight="true" outlineLevel="0" collapsed="false">
      <c r="A927" s="18"/>
      <c r="B927" s="89"/>
      <c r="C927" s="90"/>
      <c r="D927" s="90"/>
      <c r="E927" s="90"/>
      <c r="F927" s="9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customFormat="false" ht="12.75" hidden="false" customHeight="true" outlineLevel="0" collapsed="false">
      <c r="A928" s="18"/>
      <c r="B928" s="89"/>
      <c r="C928" s="90"/>
      <c r="D928" s="90"/>
      <c r="E928" s="90"/>
      <c r="F928" s="9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customFormat="false" ht="12.75" hidden="false" customHeight="true" outlineLevel="0" collapsed="false">
      <c r="A929" s="18"/>
      <c r="B929" s="89"/>
      <c r="C929" s="90"/>
      <c r="D929" s="90"/>
      <c r="E929" s="90"/>
      <c r="F929" s="9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customFormat="false" ht="12.75" hidden="false" customHeight="true" outlineLevel="0" collapsed="false">
      <c r="A930" s="18"/>
      <c r="B930" s="89"/>
      <c r="C930" s="90"/>
      <c r="D930" s="90"/>
      <c r="E930" s="90"/>
      <c r="F930" s="9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customFormat="false" ht="12.75" hidden="false" customHeight="true" outlineLevel="0" collapsed="false">
      <c r="A931" s="18"/>
      <c r="B931" s="89"/>
      <c r="C931" s="90"/>
      <c r="D931" s="90"/>
      <c r="E931" s="90"/>
      <c r="F931" s="9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customFormat="false" ht="12.75" hidden="false" customHeight="true" outlineLevel="0" collapsed="false">
      <c r="A932" s="18"/>
      <c r="B932" s="89"/>
      <c r="C932" s="90"/>
      <c r="D932" s="90"/>
      <c r="E932" s="90"/>
      <c r="F932" s="9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customFormat="false" ht="12.75" hidden="false" customHeight="true" outlineLevel="0" collapsed="false">
      <c r="A933" s="18"/>
      <c r="B933" s="89"/>
      <c r="C933" s="90"/>
      <c r="D933" s="90"/>
      <c r="E933" s="90"/>
      <c r="F933" s="9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customFormat="false" ht="12.75" hidden="false" customHeight="true" outlineLevel="0" collapsed="false">
      <c r="A934" s="18"/>
      <c r="B934" s="89"/>
      <c r="C934" s="90"/>
      <c r="D934" s="90"/>
      <c r="E934" s="90"/>
      <c r="F934" s="9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customFormat="false" ht="12.75" hidden="false" customHeight="true" outlineLevel="0" collapsed="false">
      <c r="A935" s="18"/>
      <c r="B935" s="89"/>
      <c r="C935" s="90"/>
      <c r="D935" s="90"/>
      <c r="E935" s="90"/>
      <c r="F935" s="9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customFormat="false" ht="12.75" hidden="false" customHeight="true" outlineLevel="0" collapsed="false">
      <c r="A936" s="18"/>
      <c r="B936" s="89"/>
      <c r="C936" s="90"/>
      <c r="D936" s="90"/>
      <c r="E936" s="90"/>
      <c r="F936" s="9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customFormat="false" ht="12.75" hidden="false" customHeight="true" outlineLevel="0" collapsed="false">
      <c r="A937" s="18"/>
      <c r="B937" s="89"/>
      <c r="C937" s="90"/>
      <c r="D937" s="90"/>
      <c r="E937" s="90"/>
      <c r="F937" s="9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customFormat="false" ht="12.75" hidden="false" customHeight="true" outlineLevel="0" collapsed="false">
      <c r="A938" s="18"/>
      <c r="B938" s="89"/>
      <c r="C938" s="90"/>
      <c r="D938" s="90"/>
      <c r="E938" s="90"/>
      <c r="F938" s="9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customFormat="false" ht="12.75" hidden="false" customHeight="true" outlineLevel="0" collapsed="false">
      <c r="A939" s="18"/>
      <c r="B939" s="89"/>
      <c r="C939" s="90"/>
      <c r="D939" s="90"/>
      <c r="E939" s="90"/>
      <c r="F939" s="9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customFormat="false" ht="12.75" hidden="false" customHeight="true" outlineLevel="0" collapsed="false">
      <c r="A940" s="18"/>
      <c r="B940" s="89"/>
      <c r="C940" s="90"/>
      <c r="D940" s="90"/>
      <c r="E940" s="90"/>
      <c r="F940" s="9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customFormat="false" ht="12.75" hidden="false" customHeight="true" outlineLevel="0" collapsed="false">
      <c r="A941" s="18"/>
      <c r="B941" s="89"/>
      <c r="C941" s="90"/>
      <c r="D941" s="90"/>
      <c r="E941" s="90"/>
      <c r="F941" s="9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customFormat="false" ht="12.75" hidden="false" customHeight="true" outlineLevel="0" collapsed="false">
      <c r="A942" s="18"/>
      <c r="B942" s="89"/>
      <c r="C942" s="90"/>
      <c r="D942" s="90"/>
      <c r="E942" s="90"/>
      <c r="F942" s="9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customFormat="false" ht="12.75" hidden="false" customHeight="true" outlineLevel="0" collapsed="false">
      <c r="A943" s="18"/>
      <c r="B943" s="89"/>
      <c r="C943" s="90"/>
      <c r="D943" s="90"/>
      <c r="E943" s="90"/>
      <c r="F943" s="9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customFormat="false" ht="12.75" hidden="false" customHeight="true" outlineLevel="0" collapsed="false">
      <c r="A944" s="18"/>
      <c r="B944" s="89"/>
      <c r="C944" s="90"/>
      <c r="D944" s="90"/>
      <c r="E944" s="90"/>
      <c r="F944" s="9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customFormat="false" ht="12.75" hidden="false" customHeight="true" outlineLevel="0" collapsed="false">
      <c r="A945" s="18"/>
      <c r="B945" s="89"/>
      <c r="C945" s="90"/>
      <c r="D945" s="90"/>
      <c r="E945" s="90"/>
      <c r="F945" s="9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customFormat="false" ht="12.75" hidden="false" customHeight="true" outlineLevel="0" collapsed="false">
      <c r="A946" s="18"/>
      <c r="B946" s="89"/>
      <c r="C946" s="90"/>
      <c r="D946" s="90"/>
      <c r="E946" s="90"/>
      <c r="F946" s="9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customFormat="false" ht="12.75" hidden="false" customHeight="true" outlineLevel="0" collapsed="false">
      <c r="A947" s="18"/>
      <c r="B947" s="89"/>
      <c r="C947" s="90"/>
      <c r="D947" s="90"/>
      <c r="E947" s="90"/>
      <c r="F947" s="9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customFormat="false" ht="12.75" hidden="false" customHeight="true" outlineLevel="0" collapsed="false">
      <c r="A948" s="18"/>
      <c r="B948" s="89"/>
      <c r="C948" s="90"/>
      <c r="D948" s="90"/>
      <c r="E948" s="90"/>
      <c r="F948" s="9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customFormat="false" ht="12.75" hidden="false" customHeight="true" outlineLevel="0" collapsed="false">
      <c r="A949" s="18"/>
      <c r="B949" s="89"/>
      <c r="C949" s="90"/>
      <c r="D949" s="90"/>
      <c r="E949" s="90"/>
      <c r="F949" s="9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customFormat="false" ht="12.75" hidden="false" customHeight="true" outlineLevel="0" collapsed="false">
      <c r="A950" s="18"/>
      <c r="B950" s="89"/>
      <c r="C950" s="90"/>
      <c r="D950" s="90"/>
      <c r="E950" s="90"/>
      <c r="F950" s="9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customFormat="false" ht="12.75" hidden="false" customHeight="true" outlineLevel="0" collapsed="false">
      <c r="A951" s="18"/>
      <c r="B951" s="89"/>
      <c r="C951" s="90"/>
      <c r="D951" s="90"/>
      <c r="E951" s="90"/>
      <c r="F951" s="9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customFormat="false" ht="12.75" hidden="false" customHeight="true" outlineLevel="0" collapsed="false">
      <c r="A952" s="18"/>
      <c r="B952" s="89"/>
      <c r="C952" s="90"/>
      <c r="D952" s="90"/>
      <c r="E952" s="90"/>
      <c r="F952" s="9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customFormat="false" ht="12.75" hidden="false" customHeight="true" outlineLevel="0" collapsed="false">
      <c r="A953" s="18"/>
      <c r="B953" s="89"/>
      <c r="C953" s="90"/>
      <c r="D953" s="90"/>
      <c r="E953" s="90"/>
      <c r="F953" s="9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customFormat="false" ht="12.75" hidden="false" customHeight="true" outlineLevel="0" collapsed="false">
      <c r="A954" s="18"/>
      <c r="B954" s="89"/>
      <c r="C954" s="90"/>
      <c r="D954" s="90"/>
      <c r="E954" s="90"/>
      <c r="F954" s="9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customFormat="false" ht="12.75" hidden="false" customHeight="true" outlineLevel="0" collapsed="false">
      <c r="A955" s="18"/>
      <c r="B955" s="89"/>
      <c r="C955" s="90"/>
      <c r="D955" s="90"/>
      <c r="E955" s="90"/>
      <c r="F955" s="9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customFormat="false" ht="12.75" hidden="false" customHeight="true" outlineLevel="0" collapsed="false">
      <c r="A956" s="18"/>
      <c r="B956" s="89"/>
      <c r="C956" s="90"/>
      <c r="D956" s="90"/>
      <c r="E956" s="90"/>
      <c r="F956" s="9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customFormat="false" ht="12.75" hidden="false" customHeight="true" outlineLevel="0" collapsed="false">
      <c r="A957" s="18"/>
      <c r="B957" s="89"/>
      <c r="C957" s="90"/>
      <c r="D957" s="90"/>
      <c r="E957" s="90"/>
      <c r="F957" s="9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customFormat="false" ht="12.75" hidden="false" customHeight="true" outlineLevel="0" collapsed="false">
      <c r="A958" s="18"/>
      <c r="B958" s="89"/>
      <c r="C958" s="90"/>
      <c r="D958" s="90"/>
      <c r="E958" s="90"/>
      <c r="F958" s="9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customFormat="false" ht="12.75" hidden="false" customHeight="true" outlineLevel="0" collapsed="false">
      <c r="A959" s="18"/>
      <c r="B959" s="89"/>
      <c r="C959" s="90"/>
      <c r="D959" s="90"/>
      <c r="E959" s="90"/>
      <c r="F959" s="9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customFormat="false" ht="12.75" hidden="false" customHeight="true" outlineLevel="0" collapsed="false">
      <c r="A960" s="18"/>
      <c r="B960" s="89"/>
      <c r="C960" s="90"/>
      <c r="D960" s="90"/>
      <c r="E960" s="90"/>
      <c r="F960" s="9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customFormat="false" ht="12.75" hidden="false" customHeight="true" outlineLevel="0" collapsed="false">
      <c r="A961" s="18"/>
      <c r="B961" s="89"/>
      <c r="C961" s="90"/>
      <c r="D961" s="90"/>
      <c r="E961" s="90"/>
      <c r="F961" s="9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customFormat="false" ht="12.75" hidden="false" customHeight="true" outlineLevel="0" collapsed="false">
      <c r="A962" s="18"/>
      <c r="B962" s="89"/>
      <c r="C962" s="90"/>
      <c r="D962" s="90"/>
      <c r="E962" s="90"/>
      <c r="F962" s="9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customFormat="false" ht="12.75" hidden="false" customHeight="true" outlineLevel="0" collapsed="false">
      <c r="A963" s="18"/>
      <c r="B963" s="89"/>
      <c r="C963" s="90"/>
      <c r="D963" s="90"/>
      <c r="E963" s="90"/>
      <c r="F963" s="9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customFormat="false" ht="12.75" hidden="false" customHeight="true" outlineLevel="0" collapsed="false">
      <c r="A964" s="18"/>
      <c r="B964" s="89"/>
      <c r="C964" s="90"/>
      <c r="D964" s="90"/>
      <c r="E964" s="90"/>
      <c r="F964" s="9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customFormat="false" ht="12.75" hidden="false" customHeight="true" outlineLevel="0" collapsed="false">
      <c r="A965" s="18"/>
      <c r="B965" s="89"/>
      <c r="C965" s="90"/>
      <c r="D965" s="90"/>
      <c r="E965" s="90"/>
      <c r="F965" s="9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customFormat="false" ht="12.75" hidden="false" customHeight="true" outlineLevel="0" collapsed="false">
      <c r="A966" s="18"/>
      <c r="B966" s="89"/>
      <c r="C966" s="90"/>
      <c r="D966" s="90"/>
      <c r="E966" s="90"/>
      <c r="F966" s="9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customFormat="false" ht="12.75" hidden="false" customHeight="true" outlineLevel="0" collapsed="false">
      <c r="A967" s="18"/>
      <c r="B967" s="89"/>
      <c r="C967" s="90"/>
      <c r="D967" s="90"/>
      <c r="E967" s="90"/>
      <c r="F967" s="9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customFormat="false" ht="12.75" hidden="false" customHeight="true" outlineLevel="0" collapsed="false">
      <c r="A968" s="18"/>
      <c r="B968" s="89"/>
      <c r="C968" s="90"/>
      <c r="D968" s="90"/>
      <c r="E968" s="90"/>
      <c r="F968" s="9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customFormat="false" ht="12.75" hidden="false" customHeight="true" outlineLevel="0" collapsed="false">
      <c r="A969" s="18"/>
      <c r="B969" s="89"/>
      <c r="C969" s="90"/>
      <c r="D969" s="90"/>
      <c r="E969" s="90"/>
      <c r="F969" s="9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customFormat="false" ht="12.75" hidden="false" customHeight="true" outlineLevel="0" collapsed="false">
      <c r="A970" s="18"/>
      <c r="B970" s="89"/>
      <c r="C970" s="90"/>
      <c r="D970" s="90"/>
      <c r="E970" s="90"/>
      <c r="F970" s="9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customFormat="false" ht="12.75" hidden="false" customHeight="true" outlineLevel="0" collapsed="false">
      <c r="A971" s="18"/>
      <c r="B971" s="89"/>
      <c r="C971" s="90"/>
      <c r="D971" s="90"/>
      <c r="E971" s="90"/>
      <c r="F971" s="9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customFormat="false" ht="12.75" hidden="false" customHeight="true" outlineLevel="0" collapsed="false">
      <c r="A972" s="18"/>
      <c r="B972" s="89"/>
      <c r="C972" s="90"/>
      <c r="D972" s="90"/>
      <c r="E972" s="90"/>
      <c r="F972" s="9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customFormat="false" ht="12.75" hidden="false" customHeight="true" outlineLevel="0" collapsed="false">
      <c r="A973" s="18"/>
      <c r="B973" s="89"/>
      <c r="C973" s="90"/>
      <c r="D973" s="90"/>
      <c r="E973" s="90"/>
      <c r="F973" s="9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customFormat="false" ht="12.75" hidden="false" customHeight="true" outlineLevel="0" collapsed="false">
      <c r="A974" s="18"/>
      <c r="B974" s="89"/>
      <c r="C974" s="90"/>
      <c r="D974" s="90"/>
      <c r="E974" s="90"/>
      <c r="F974" s="9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customFormat="false" ht="12.75" hidden="false" customHeight="true" outlineLevel="0" collapsed="false">
      <c r="A975" s="18"/>
      <c r="B975" s="89"/>
      <c r="C975" s="90"/>
      <c r="D975" s="90"/>
      <c r="E975" s="90"/>
      <c r="F975" s="9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customFormat="false" ht="12.75" hidden="false" customHeight="true" outlineLevel="0" collapsed="false">
      <c r="A976" s="18"/>
      <c r="B976" s="89"/>
      <c r="C976" s="90"/>
      <c r="D976" s="90"/>
      <c r="E976" s="90"/>
      <c r="F976" s="9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customFormat="false" ht="12.75" hidden="false" customHeight="true" outlineLevel="0" collapsed="false">
      <c r="A977" s="18"/>
      <c r="B977" s="89"/>
      <c r="C977" s="90"/>
      <c r="D977" s="90"/>
      <c r="E977" s="90"/>
      <c r="F977" s="9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customFormat="false" ht="12.75" hidden="false" customHeight="true" outlineLevel="0" collapsed="false">
      <c r="A978" s="18"/>
      <c r="B978" s="89"/>
      <c r="C978" s="90"/>
      <c r="D978" s="90"/>
      <c r="E978" s="90"/>
      <c r="F978" s="9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customFormat="false" ht="12.75" hidden="false" customHeight="true" outlineLevel="0" collapsed="false">
      <c r="A979" s="18"/>
      <c r="B979" s="89"/>
      <c r="C979" s="90"/>
      <c r="D979" s="90"/>
      <c r="E979" s="90"/>
      <c r="F979" s="9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customFormat="false" ht="12.75" hidden="false" customHeight="true" outlineLevel="0" collapsed="false">
      <c r="A980" s="18"/>
      <c r="B980" s="89"/>
      <c r="C980" s="90"/>
      <c r="D980" s="90"/>
      <c r="E980" s="90"/>
      <c r="F980" s="9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customFormat="false" ht="12.75" hidden="false" customHeight="true" outlineLevel="0" collapsed="false">
      <c r="A981" s="18"/>
      <c r="B981" s="89"/>
      <c r="C981" s="90"/>
      <c r="D981" s="90"/>
      <c r="E981" s="90"/>
      <c r="F981" s="9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customFormat="false" ht="12.75" hidden="false" customHeight="true" outlineLevel="0" collapsed="false">
      <c r="A982" s="18"/>
      <c r="B982" s="89"/>
      <c r="C982" s="90"/>
      <c r="D982" s="90"/>
      <c r="E982" s="90"/>
      <c r="F982" s="9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customFormat="false" ht="12.75" hidden="false" customHeight="true" outlineLevel="0" collapsed="false">
      <c r="A983" s="18"/>
      <c r="B983" s="89"/>
      <c r="C983" s="90"/>
      <c r="D983" s="90"/>
      <c r="E983" s="90"/>
      <c r="F983" s="9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customFormat="false" ht="12.75" hidden="false" customHeight="true" outlineLevel="0" collapsed="false">
      <c r="A984" s="18"/>
      <c r="B984" s="89"/>
      <c r="C984" s="90"/>
      <c r="D984" s="90"/>
      <c r="E984" s="90"/>
      <c r="F984" s="9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customFormat="false" ht="12.75" hidden="false" customHeight="true" outlineLevel="0" collapsed="false">
      <c r="A985" s="18"/>
      <c r="B985" s="89"/>
      <c r="C985" s="90"/>
      <c r="D985" s="90"/>
      <c r="E985" s="90"/>
      <c r="F985" s="9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customFormat="false" ht="12.75" hidden="false" customHeight="true" outlineLevel="0" collapsed="false">
      <c r="A986" s="18"/>
      <c r="B986" s="89"/>
      <c r="C986" s="90"/>
      <c r="D986" s="90"/>
      <c r="E986" s="90"/>
      <c r="F986" s="9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customFormat="false" ht="12.75" hidden="false" customHeight="true" outlineLevel="0" collapsed="false">
      <c r="A987" s="18"/>
      <c r="B987" s="89"/>
      <c r="C987" s="90"/>
      <c r="D987" s="90"/>
      <c r="E987" s="90"/>
      <c r="F987" s="9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customFormat="false" ht="12.75" hidden="false" customHeight="true" outlineLevel="0" collapsed="false">
      <c r="A988" s="18"/>
      <c r="B988" s="89"/>
      <c r="C988" s="90"/>
      <c r="D988" s="90"/>
      <c r="E988" s="90"/>
      <c r="F988" s="9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customFormat="false" ht="12.75" hidden="false" customHeight="true" outlineLevel="0" collapsed="false">
      <c r="A989" s="18"/>
      <c r="B989" s="89"/>
      <c r="C989" s="90"/>
      <c r="D989" s="90"/>
      <c r="E989" s="90"/>
      <c r="F989" s="9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customFormat="false" ht="12.75" hidden="false" customHeight="true" outlineLevel="0" collapsed="false">
      <c r="A990" s="18"/>
      <c r="B990" s="89"/>
      <c r="C990" s="90"/>
      <c r="D990" s="90"/>
      <c r="E990" s="90"/>
      <c r="F990" s="9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customFormat="false" ht="12.75" hidden="false" customHeight="true" outlineLevel="0" collapsed="false">
      <c r="A991" s="18"/>
      <c r="B991" s="89"/>
      <c r="C991" s="90"/>
      <c r="D991" s="90"/>
      <c r="E991" s="90"/>
      <c r="F991" s="9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customFormat="false" ht="12.75" hidden="false" customHeight="true" outlineLevel="0" collapsed="false">
      <c r="A992" s="18"/>
      <c r="B992" s="89"/>
      <c r="C992" s="90"/>
      <c r="D992" s="90"/>
      <c r="E992" s="90"/>
      <c r="F992" s="9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customFormat="false" ht="12.75" hidden="false" customHeight="true" outlineLevel="0" collapsed="false">
      <c r="A993" s="18"/>
      <c r="B993" s="89"/>
      <c r="C993" s="90"/>
      <c r="D993" s="90"/>
      <c r="E993" s="90"/>
      <c r="F993" s="9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customFormat="false" ht="12.75" hidden="false" customHeight="true" outlineLevel="0" collapsed="false">
      <c r="A994" s="18"/>
      <c r="B994" s="89"/>
      <c r="C994" s="90"/>
      <c r="D994" s="90"/>
      <c r="E994" s="90"/>
      <c r="F994" s="90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customFormat="false" ht="12.75" hidden="false" customHeight="true" outlineLevel="0" collapsed="false">
      <c r="A995" s="18"/>
      <c r="B995" s="89"/>
      <c r="C995" s="90"/>
      <c r="D995" s="90"/>
      <c r="E995" s="90"/>
      <c r="F995" s="90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customFormat="false" ht="12.75" hidden="false" customHeight="true" outlineLevel="0" collapsed="false">
      <c r="A996" s="18"/>
      <c r="B996" s="89"/>
      <c r="C996" s="90"/>
      <c r="D996" s="90"/>
      <c r="E996" s="90"/>
      <c r="F996" s="90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customFormat="false" ht="12.75" hidden="false" customHeight="true" outlineLevel="0" collapsed="false">
      <c r="A997" s="18"/>
      <c r="B997" s="89"/>
      <c r="C997" s="90"/>
      <c r="D997" s="90"/>
      <c r="E997" s="90"/>
      <c r="F997" s="90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customFormat="false" ht="12.75" hidden="false" customHeight="true" outlineLevel="0" collapsed="false">
      <c r="A998" s="18"/>
      <c r="B998" s="89"/>
      <c r="C998" s="90"/>
      <c r="D998" s="90"/>
      <c r="E998" s="90"/>
      <c r="F998" s="90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customFormat="false" ht="12.75" hidden="false" customHeight="true" outlineLevel="0" collapsed="false">
      <c r="A999" s="18"/>
      <c r="B999" s="89"/>
      <c r="C999" s="90"/>
      <c r="D999" s="90"/>
      <c r="E999" s="90"/>
      <c r="F999" s="90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customFormat="false" ht="12.75" hidden="false" customHeight="true" outlineLevel="0" collapsed="false">
      <c r="A1000" s="18"/>
      <c r="B1000" s="89"/>
      <c r="C1000" s="90"/>
      <c r="D1000" s="90"/>
      <c r="E1000" s="90"/>
      <c r="F1000" s="90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8">
    <mergeCell ref="A1:F1"/>
    <mergeCell ref="A5:F5"/>
    <mergeCell ref="A6:F6"/>
    <mergeCell ref="A7:F7"/>
    <mergeCell ref="A8:F8"/>
    <mergeCell ref="A9:F9"/>
    <mergeCell ref="A10:A11"/>
    <mergeCell ref="B10:B11"/>
    <mergeCell ref="D10:D11"/>
    <mergeCell ref="E10:E11"/>
    <mergeCell ref="F10:F11"/>
    <mergeCell ref="A12:F12"/>
    <mergeCell ref="A13:F13"/>
    <mergeCell ref="A27:F27"/>
    <mergeCell ref="A44:F44"/>
    <mergeCell ref="A56:F56"/>
    <mergeCell ref="A72:F72"/>
    <mergeCell ref="A74:F7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LibreOffice/25.8.4.2$Windows_X86_64 LibreOffice_project/290daaa01b999472f0c7a3890eb6a550fd74c6df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uk-UA</dc:language>
  <cp:lastModifiedBy/>
  <dcterms:modified xsi:type="dcterms:W3CDTF">2025-12-19T14:42:14Z</dcterms:modified>
  <cp:revision>1</cp:revision>
  <dc:subject/>
  <dc:title/>
</cp:coreProperties>
</file>